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S:\Comissao_de_Licitacoes\1. Pregões\Pregões 2023\PP 10-2023 - Mobiliário sob medida\"/>
    </mc:Choice>
  </mc:AlternateContent>
  <xr:revisionPtr revIDLastSave="0" documentId="13_ncr:1_{7360CFF4-8A15-4396-9C42-BA48F02259F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rcenaria" sheetId="1" r:id="rId1"/>
  </sheets>
  <definedNames>
    <definedName name="_xlnm.Print_Area" localSheetId="0">Marcenaria!$A$1:$P$81</definedName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" i="1" l="1"/>
  <c r="P63" i="1" s="1"/>
  <c r="O65" i="1"/>
  <c r="P61" i="1"/>
  <c r="O59" i="1"/>
  <c r="O40" i="1"/>
  <c r="O19" i="1"/>
  <c r="O12" i="1"/>
  <c r="P51" i="1"/>
  <c r="P40" i="1" l="1"/>
  <c r="P60" i="1"/>
  <c r="P62" i="1"/>
  <c r="P65" i="1"/>
  <c r="P38" i="1"/>
  <c r="P23" i="1"/>
  <c r="P54" i="1"/>
  <c r="P19" i="1"/>
  <c r="P35" i="1"/>
  <c r="P14" i="1"/>
  <c r="P21" i="1"/>
  <c r="P29" i="1"/>
  <c r="P37" i="1"/>
  <c r="P44" i="1"/>
  <c r="P52" i="1"/>
  <c r="P59" i="1"/>
  <c r="P22" i="1"/>
  <c r="P45" i="1"/>
  <c r="P9" i="1"/>
  <c r="P39" i="1"/>
  <c r="P17" i="1"/>
  <c r="P47" i="1"/>
  <c r="P55" i="1"/>
  <c r="P11" i="1"/>
  <c r="P18" i="1"/>
  <c r="P25" i="1"/>
  <c r="P33" i="1"/>
  <c r="P48" i="1"/>
  <c r="P56" i="1"/>
  <c r="P26" i="1"/>
  <c r="P34" i="1"/>
  <c r="P41" i="1"/>
  <c r="P49" i="1"/>
  <c r="P57" i="1"/>
  <c r="P64" i="1"/>
  <c r="P15" i="1"/>
  <c r="P30" i="1"/>
  <c r="P53" i="1"/>
  <c r="P16" i="1"/>
  <c r="P31" i="1"/>
  <c r="P10" i="1"/>
  <c r="P24" i="1"/>
  <c r="P12" i="1"/>
  <c r="P27" i="1"/>
  <c r="P42" i="1"/>
  <c r="P50" i="1"/>
  <c r="P58" i="1"/>
  <c r="P13" i="1"/>
  <c r="P28" i="1"/>
  <c r="P36" i="1"/>
  <c r="P43" i="1"/>
  <c r="P32" i="1" l="1"/>
  <c r="P20" i="1"/>
  <c r="P8" i="1"/>
  <c r="P46" i="1"/>
  <c r="P7" i="1" l="1"/>
  <c r="P6" i="1" s="1"/>
</calcChain>
</file>

<file path=xl/sharedStrings.xml><?xml version="1.0" encoding="utf-8"?>
<sst xmlns="http://schemas.openxmlformats.org/spreadsheetml/2006/main" count="367" uniqueCount="154">
  <si>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</si>
  <si>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</si>
  <si>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</si>
  <si>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</si>
  <si>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</si>
  <si>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</si>
  <si>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</si>
  <si>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</si>
  <si>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</si>
  <si>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</si>
  <si>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</si>
  <si>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</si>
  <si>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Quantidade</t>
  </si>
  <si>
    <t>Preço Unitário (R$)</t>
  </si>
  <si>
    <t>Preço Total
(R$)</t>
  </si>
  <si>
    <t>S</t>
  </si>
  <si>
    <t>Serviço</t>
  </si>
  <si>
    <t/>
  </si>
  <si>
    <t>LOTE</t>
  </si>
  <si>
    <t>REFORMA GERAL (1º/2º/3º PAV e ÁREA EXTERNA)</t>
  </si>
  <si>
    <t>Meta</t>
  </si>
  <si>
    <t>1.</t>
  </si>
  <si>
    <t>MARCENARIA - Certame licitatório independente</t>
  </si>
  <si>
    <t>Aumento de 5%</t>
  </si>
  <si>
    <t>Nível 2</t>
  </si>
  <si>
    <t>1.1.</t>
  </si>
  <si>
    <t>ÁREAS COMUNS</t>
  </si>
  <si>
    <t>1.1.1.</t>
  </si>
  <si>
    <t>M01 BANCO CONTINUO COM JARDINEIRA NO FUNDO COM ASSENTO E ENCOSTO COM ESTOFADOS</t>
  </si>
  <si>
    <t>CJ</t>
  </si>
  <si>
    <t>Valor atualizado</t>
  </si>
  <si>
    <t>1.1.2.</t>
  </si>
  <si>
    <t xml:space="preserve">M02 ARQUIBANCADA CURVA EM 2 NIVEIS </t>
  </si>
  <si>
    <t>1.1.3.</t>
  </si>
  <si>
    <t>M03 ARMARIO ALTO 4 PORTAS EM MDF BRANCO 4PRATELEIRAS INTERNAS</t>
  </si>
  <si>
    <t>1.1.4.</t>
  </si>
  <si>
    <t>M04 BANCADA DE COZINHA C TAMPO  ARAMRIO BAIXO DE 10 PORTAS E 6 GAVETAS COM ACABAMENTO BRANCO</t>
  </si>
  <si>
    <t>1.1.5.</t>
  </si>
  <si>
    <t>M05 ARMARIO AEREO 5 PORTAS E NICHO 4 MICRO</t>
  </si>
  <si>
    <t>1.1.6.</t>
  </si>
  <si>
    <t>M06 BANCADA DE COZINHA TAMPO GRANIT 2 CUBAS 2 TORNEIRAS COOKTOP E FORNO IMBUTIDO LIXO LIXEIRA ARAMRII BAIXO 22 PORTAS</t>
  </si>
  <si>
    <t>1.1.7.</t>
  </si>
  <si>
    <t>M07 LOOKER 28 UNIDADES CHAVE. PREVER REFORCO E PASSAFINO INSTALA DE TV FUNDO ARMARIO</t>
  </si>
  <si>
    <t>1.1.8.</t>
  </si>
  <si>
    <t>M08 ARMARIO ALTO 2 PORTAS PRATELEIRAS P DEPOSITO DE BANHEIRO</t>
  </si>
  <si>
    <t>1.1.9.</t>
  </si>
  <si>
    <t>M09 RIPADO FIXO DE MADEIRA NATURAL GRÁPIA PARA ÁREA EXTERNA (FACHADA)</t>
  </si>
  <si>
    <t>novo</t>
  </si>
  <si>
    <t>1.1.10.</t>
  </si>
  <si>
    <t>M10 ARMÁRIO ALTO C/ NICHO DE GRANITO, 2 PORTAS DE GIRO E 1 BASCULANTE</t>
  </si>
  <si>
    <t>1.1.11.</t>
  </si>
  <si>
    <t>M11 LOCKER 28 UNIDADES PARA VESTIÁRIO C/ PÉS METÁLICOS</t>
  </si>
  <si>
    <t>1.2.</t>
  </si>
  <si>
    <t>TÉRREO</t>
  </si>
  <si>
    <t>1.2.1.</t>
  </si>
  <si>
    <t xml:space="preserve">M01 BALCAO DA RECEPCAO ARMARIO BAIXO EMBUTIDO 2 NIVEIS P 2 PESSOA </t>
  </si>
  <si>
    <t>1.2.2.</t>
  </si>
  <si>
    <t xml:space="preserve">M02 ARQUIBANCADA CURVA 2 NIVEIS </t>
  </si>
  <si>
    <t>1.2.3.</t>
  </si>
  <si>
    <t>M03 FORRO CURVO EM MARCENARIA</t>
  </si>
  <si>
    <t>1.2.4.</t>
  </si>
  <si>
    <t xml:space="preserve">M04 ARQUIBANCADA RETA 3 NIVEIS </t>
  </si>
  <si>
    <t>1.2.5.</t>
  </si>
  <si>
    <t>M05 BALCAO RECEPCAO 2 NIVEIS 1 PESSOA C ARMARIO</t>
  </si>
  <si>
    <t>1.2.6.</t>
  </si>
  <si>
    <t>M06 FORRO MARCENARIA</t>
  </si>
  <si>
    <t>1.2.7.</t>
  </si>
  <si>
    <t>M07 BANCADA CURVA</t>
  </si>
  <si>
    <t>1.2.8.</t>
  </si>
  <si>
    <t xml:space="preserve">M08 ARQUIBANCADA RETA 3 NIVEIS </t>
  </si>
  <si>
    <t>1.2.9.</t>
  </si>
  <si>
    <t>M09 REVESTIMENTO DE PAREDES E FORRO EM MARCENARIA</t>
  </si>
  <si>
    <t>1.2.10.</t>
  </si>
  <si>
    <t>M10 QUADRO BRANCO (LOUSA) P/ SALA DE AULA 350x100cm</t>
  </si>
  <si>
    <t>1.2.11.</t>
  </si>
  <si>
    <t>M11 LOCKER 28 UNIDADES COM CHAVE PARA BIBLIOTECA</t>
  </si>
  <si>
    <t>1.3.</t>
  </si>
  <si>
    <t>2º PAVIMENTO</t>
  </si>
  <si>
    <t>1.3.1.</t>
  </si>
  <si>
    <t>M01 ARQUIBANCADA RETA EM 3 NIVES DO ESTAR</t>
  </si>
  <si>
    <t>1.3.2.</t>
  </si>
  <si>
    <t>M02 ARQUIBANCADA RETA EM 3 NIVES DA SALA MULTIUSO</t>
  </si>
  <si>
    <t>1.3.3.</t>
  </si>
  <si>
    <t>M03 REVESTIMENTO PAREDE EM RIPADO 3X2, 510X240CM</t>
  </si>
  <si>
    <t>1.3.4.</t>
  </si>
  <si>
    <t>M04 REVESTIMENTO PAREDE EM RIPADO 3X2, 395X240CM</t>
  </si>
  <si>
    <t>1.3.5.</t>
  </si>
  <si>
    <t>M06 REVESTIMENTO PAREDE EM RIPADO 3X2, 220X235CM</t>
  </si>
  <si>
    <t>1.3.6.</t>
  </si>
  <si>
    <t>M07 REVESTIMENTO PAREDE EM RIPADO 3X2, 492X237CM</t>
  </si>
  <si>
    <t>1.3.7.</t>
  </si>
  <si>
    <t>M08 ARMARIO BAIXO 2 PORTAS ABRIR PUXADOR CAVA 1 PRATELEIRA E 3 GAVETAS ARMARIO AEREO 4 PORTA DE ABRIR BANCADA INCLUIR CUBA EMBUTIR REBAIXO + LOOKERS 5X4</t>
  </si>
  <si>
    <t>1.3.8.</t>
  </si>
  <si>
    <t>M09 ARMÁRIO BAIXO 7 PORTAS 3 GAVETAS E BANCADA EM GRANITO COM REBAIXO E CUBA EMBUTIDA; INCLUIR CUBA DE INOX, TORNEIRA DE BANCADA E ACESSÓRIOS P/ INSTALAÇÃO</t>
  </si>
  <si>
    <t>1.3.9.</t>
  </si>
  <si>
    <t>M10 QUADRO BRANCO (LOUSA) P/ SALA DE AULA 320x150cm</t>
  </si>
  <si>
    <t>1.3.10.</t>
  </si>
  <si>
    <t>M11 QUADRO BRANCO (LOUSA) P/ SALA DE AULA 400x100cm</t>
  </si>
  <si>
    <t>1.3.11.</t>
  </si>
  <si>
    <t>M12 QUADRO BRANCO (LOUSA) P/ SALA DE AULA 350x100cm</t>
  </si>
  <si>
    <t>1.3.12.</t>
  </si>
  <si>
    <t>M13 QUADRO BRANCO (LOUSA) P/ SALA DE AULA 401,5x150cm</t>
  </si>
  <si>
    <t>1.3.13.</t>
  </si>
  <si>
    <t>M14 BANCADA ALTA EM GRANITO</t>
  </si>
  <si>
    <t>1.4.</t>
  </si>
  <si>
    <t>3º PAVIMENTO</t>
  </si>
  <si>
    <t>1.4.1.</t>
  </si>
  <si>
    <t>M1 REVESTIMENTO DE PAREDE RIPADO 3X2/MDF CARVALHO HANOVER DURATEX</t>
  </si>
  <si>
    <t>1.4.2.</t>
  </si>
  <si>
    <t>M2 REVESTIMENTO DE PAREDE RIPADO 3X2/MDF CARVALHO HANOVER DURATEX</t>
  </si>
  <si>
    <t>1.4.3.</t>
  </si>
  <si>
    <t>M3 REVESTIMENTO DE PAREDE RIPADO 3X2/MDF CARVALHO HANOVER DURATEX</t>
  </si>
  <si>
    <t>aumentou quantidade e valor atualizado</t>
  </si>
  <si>
    <t>1.4.4.</t>
  </si>
  <si>
    <t>M4 REVESTIMENTO DE PAREDE RIPADO 3X2/MDF CARVALHO HANOVER DURATEX</t>
  </si>
  <si>
    <t>1.4.5.</t>
  </si>
  <si>
    <t>M5 REVESTIMENTO DE PAREDE RIPADO 3X2/MDF CARVALHO HANOVER DURATEX</t>
  </si>
  <si>
    <t>1.4.6.</t>
  </si>
  <si>
    <t>M6 REVESTIMENTO DE PAREDE RIPADO 3X2/MDF CARVALHO HANOVER DURATEX</t>
  </si>
  <si>
    <t>1.4.7.</t>
  </si>
  <si>
    <t>M7 REVESTIMENTO DE PAREDE RIPADO 3X2/MDF CARVALHO HANOVER DURATEX</t>
  </si>
  <si>
    <t>1.4.8.</t>
  </si>
  <si>
    <t>M8 REVESTIMENTO DE PAREDE RIPADO 3X2/MDF CARVALHO HANOVER DURATEX</t>
  </si>
  <si>
    <t>1.4.9.</t>
  </si>
  <si>
    <t>M9 REVESTIMENTO DE PAREDE RIPADO 3X2/MDF CARVALHO HANOVER DURATEX</t>
  </si>
  <si>
    <t>1.4.10.</t>
  </si>
  <si>
    <t>M10 REVESTIMENTO DE PAREDE RIPADO 3X2/MDF CARVALHO HANOVER DURATEX</t>
  </si>
  <si>
    <t>aumentou quantidade</t>
  </si>
  <si>
    <t>1.4.11.</t>
  </si>
  <si>
    <t>M11 BANCADA GRANITO CUBA INOX EMBUTIDA REBAIXO AREA MOLHADA 1CM + ARMARIO INFERIOR 4 PORTAS 1 PRATELEIRA 3 GAVETAS</t>
  </si>
  <si>
    <t>1.4.12.</t>
  </si>
  <si>
    <t>M12 ARMARIO AEREO 5 PORTAS 1 PRATELEIRA PUXADOR METALICO SIMILAR ARMARI BAIXO</t>
  </si>
  <si>
    <t>1.4.13.</t>
  </si>
  <si>
    <t>M13 ARMARIO MEDIO 12 PORTAS 1 PRATELEIRA GAVETEIRO BAIXO 3 ASSENTOS ARMARIO MEDIO 4 PORTAS ARMARIO BAIXO 12 PORTAS 1 PRATE+ GAVETEIRO 3 ASSENTOS ARMARIO BAIXO 4PORTAS; INCLUSO ESTOFADOS DE ASSENTO E ENCOSTO</t>
  </si>
  <si>
    <t>1.4.14.</t>
  </si>
  <si>
    <t>M14 BALCAO DE RECEPCAO 2 NIVEIS 2 PESSOAS GAVETE4 GAVETA SUPORTE SENTRAL MESA GAVETEIRO LATEAL 4 GAVETAS</t>
  </si>
  <si>
    <t>1.4.15.</t>
  </si>
  <si>
    <t>M16 ESTRUTURA METALIA SUSPEITA PINTURA CINZA CLARO BASE TELA ALUMINIO EXPANDITO APOIO VEGETACAO</t>
  </si>
  <si>
    <t>1.4.16.</t>
  </si>
  <si>
    <t>M17 ESTRUTURA METALIA SUSPENDABASE TELA ALUMINIO EXPANDITO APOIO VEGETACAO</t>
  </si>
  <si>
    <t>1.4.17.</t>
  </si>
  <si>
    <t>M18 ESTANTE P TROFEUS NICHOS ARAMRIO BAIXO 8 PORTAS 1 PRATELEIRA</t>
  </si>
  <si>
    <t>1.4.18.</t>
  </si>
  <si>
    <t>M19 ARAMRIO BAIXO 10 PORTAS ABRIR ESTANTE VAZADA ESTRUTURA METALICA PRATELIRA AMADEIRADA</t>
  </si>
  <si>
    <t>1.4.19.</t>
  </si>
  <si>
    <t>M21 ARMARIOS 8 PORTAS</t>
  </si>
  <si>
    <t>mudou medida, agora tem só 1 altura e valor atualizado</t>
  </si>
  <si>
    <t>Encargos sociais:</t>
  </si>
  <si>
    <t>Observações:</t>
  </si>
  <si>
    <t>Foi considerado arredondamento de duas casas decimais para Quantidade; Custo Unitário; BDI; Preço Unitário; Preço Total.</t>
  </si>
  <si>
    <t>PORTO ALEGRE/RS</t>
  </si>
  <si>
    <t>Local</t>
  </si>
  <si>
    <t>Data</t>
  </si>
  <si>
    <t>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</si>
</sst>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;General;"/>
    <numFmt numFmtId="165" formatCode="dd\ &quot;de&quot;\ mmmm\ &quot;de&quot;\ yyyy"/>
  </numFmts>
  <fonts count="9">
    <font>
      <sz val="11"/>
      <color theme="1"/>
      <name val="Calibri"/>
      <charset val="134"/>
      <scheme val="minor"/>
    </font>
    <font>
      <sz val="10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10"/>
      <color indexed="23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theme="1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 shrinkToFi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43" fontId="1" fillId="3" borderId="4" xfId="1" applyFont="1" applyFill="1" applyBorder="1" applyAlignment="1" applyProtection="1">
      <alignment vertical="center" shrinkToFit="1"/>
      <protection locked="0"/>
    </xf>
    <xf numFmtId="43" fontId="1" fillId="0" borderId="4" xfId="1" applyFont="1" applyFill="1" applyBorder="1" applyAlignment="1">
      <alignment vertical="center" shrinkToFit="1"/>
    </xf>
    <xf numFmtId="43" fontId="1" fillId="0" borderId="5" xfId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3" fontId="3" fillId="5" borderId="7" xfId="1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 shrinkToFit="1"/>
    </xf>
    <xf numFmtId="0" fontId="4" fillId="6" borderId="2" xfId="0" applyFont="1" applyFill="1" applyBorder="1" applyAlignment="1">
      <alignment vertical="center" wrapText="1"/>
    </xf>
    <xf numFmtId="43" fontId="1" fillId="0" borderId="4" xfId="1" applyFont="1" applyFill="1" applyBorder="1" applyAlignment="1">
      <alignment horizontal="right" vertical="center" shrinkToFit="1"/>
    </xf>
    <xf numFmtId="43" fontId="1" fillId="0" borderId="5" xfId="1" applyFont="1" applyFill="1" applyBorder="1" applyAlignment="1">
      <alignment horizontal="right" vertical="center" shrinkToFit="1"/>
    </xf>
    <xf numFmtId="43" fontId="1" fillId="0" borderId="9" xfId="1" applyFont="1" applyFill="1" applyBorder="1" applyAlignment="1">
      <alignment vertical="center" shrinkToFit="1"/>
    </xf>
    <xf numFmtId="10" fontId="0" fillId="0" borderId="0" xfId="0" applyNumberFormat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0" borderId="10" xfId="0" applyFont="1" applyBorder="1"/>
    <xf numFmtId="0" fontId="6" fillId="0" borderId="0" xfId="0" applyFont="1"/>
    <xf numFmtId="0" fontId="6" fillId="0" borderId="11" xfId="0" applyFont="1" applyBorder="1" applyAlignment="1">
      <alignment horizontal="left" vertical="center"/>
    </xf>
    <xf numFmtId="0" fontId="1" fillId="0" borderId="12" xfId="0" applyFont="1" applyBorder="1"/>
    <xf numFmtId="0" fontId="6" fillId="0" borderId="0" xfId="0" applyFont="1" applyAlignment="1" applyProtection="1">
      <alignment horizontal="left" wrapText="1"/>
      <protection locked="0"/>
    </xf>
    <xf numFmtId="164" fontId="1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/>
    <xf numFmtId="0" fontId="3" fillId="0" borderId="10" xfId="0" applyFont="1" applyBorder="1"/>
    <xf numFmtId="43" fontId="0" fillId="0" borderId="0" xfId="1" applyFont="1"/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 horizontal="left" wrapText="1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0" fontId="6" fillId="3" borderId="13" xfId="0" applyFont="1" applyFill="1" applyBorder="1" applyAlignment="1" applyProtection="1">
      <alignment horizontal="left" wrapText="1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 applyProtection="1">
      <alignment horizontal="left" wrapText="1"/>
      <protection locked="0"/>
    </xf>
    <xf numFmtId="165" fontId="1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Vírgula" xfId="1" builtinId="3"/>
  </cellStyles>
  <dxfs count="51"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/>
        <i val="0"/>
      </font>
      <fill>
        <patternFill patternType="solid">
          <bgColor indexed="47"/>
        </patternFill>
      </fill>
    </dxf>
    <dxf>
      <fill>
        <patternFill patternType="solid">
          <bgColor indexed="43"/>
        </patternFill>
      </fill>
    </dxf>
    <dxf>
      <font>
        <color indexed="9"/>
      </font>
      <fill>
        <patternFill patternType="none"/>
      </fill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solid">
          <bgColor theme="0"/>
        </patternFill>
      </fill>
    </dxf>
    <dxf>
      <font>
        <b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ont>
        <b val="0"/>
        <i val="0"/>
        <color auto="1"/>
      </font>
      <fill>
        <patternFill patternType="none"/>
      </fill>
    </dxf>
    <dxf>
      <font>
        <b val="0"/>
        <i val="0"/>
        <color indexed="47"/>
        <name val="Cambria"/>
        <scheme val="none"/>
      </font>
      <fill>
        <patternFill patternType="solid">
          <bgColor indexed="47"/>
        </patternFill>
      </fill>
    </dxf>
    <dxf>
      <font>
        <b val="0"/>
        <i val="0"/>
        <color indexed="55"/>
        <name val="Cambria"/>
        <scheme val="none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b/>
        <i val="0"/>
      </font>
      <fill>
        <patternFill patternType="solid">
          <bgColor indexed="47"/>
        </patternFill>
      </fill>
    </dxf>
    <dxf>
      <font>
        <b/>
        <i val="0"/>
        <u/>
        <color auto="1"/>
      </font>
      <fill>
        <patternFill patternType="solid">
          <bgColor indexed="55"/>
        </patternFill>
      </fill>
      <border>
        <top style="thin">
          <color auto="1"/>
        </top>
      </border>
    </dxf>
    <dxf>
      <fill>
        <patternFill patternType="none"/>
      </fill>
    </dxf>
    <dxf>
      <font>
        <color theme="1"/>
      </font>
    </dxf>
    <dxf>
      <font>
        <b/>
        <i val="0"/>
      </font>
      <fill>
        <patternFill patternType="solid">
          <bgColor rgb="FFC0C0C0"/>
        </patternFill>
      </fill>
    </dxf>
    <dxf>
      <font>
        <b/>
        <i val="0"/>
      </font>
      <fill>
        <patternFill patternType="solid">
          <bgColor rgb="FF969696"/>
        </patternFill>
      </fill>
    </dxf>
  </dxfs>
  <tableStyles count="0" defaultTableStyle="TableStyleMedium2" defaultPivotStyle="PivotStyleLight16"/>
  <colors>
    <mruColors>
      <color rgb="FFFFFF99"/>
      <color rgb="FF7E719F"/>
      <color rgb="FFA59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topLeftCell="J1" zoomScaleNormal="100" workbookViewId="0">
      <selection activeCell="Y14" sqref="Y14"/>
    </sheetView>
  </sheetViews>
  <sheetFormatPr defaultColWidth="9" defaultRowHeight="15"/>
  <cols>
    <col min="1" max="2" width="6.7109375" hidden="1" customWidth="1"/>
    <col min="3" max="7" width="5.7109375" hidden="1" customWidth="1"/>
    <col min="8" max="9" width="6.7109375" hidden="1" customWidth="1"/>
    <col min="10" max="10" width="6.85546875" customWidth="1"/>
    <col min="11" max="11" width="7.28515625" customWidth="1"/>
    <col min="12" max="12" width="56.5703125" customWidth="1"/>
    <col min="13" max="13" width="5.42578125" customWidth="1"/>
    <col min="14" max="14" width="7.7109375" customWidth="1"/>
    <col min="15" max="15" width="10" customWidth="1"/>
    <col min="16" max="16" width="12" customWidth="1"/>
    <col min="17" max="17" width="0" hidden="1" customWidth="1"/>
    <col min="18" max="18" width="21.42578125" hidden="1" customWidth="1"/>
    <col min="19" max="21" width="0" hidden="1" customWidth="1"/>
    <col min="22" max="22" width="16.28515625" hidden="1" customWidth="1"/>
  </cols>
  <sheetData>
    <row r="1" spans="1:22" ht="24.95" customHeight="1">
      <c r="A1" s="1"/>
      <c r="B1" s="1"/>
      <c r="C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30" customHeight="1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ht="12.75" hidden="1" customHeight="1">
      <c r="A3" s="1"/>
      <c r="B3" s="1"/>
      <c r="C3" s="1"/>
      <c r="D3" s="1"/>
      <c r="E3" s="2"/>
      <c r="F3" s="2"/>
      <c r="G3" s="1"/>
      <c r="H3" s="1"/>
      <c r="I3" s="1"/>
      <c r="J3" s="1"/>
      <c r="K3" s="1"/>
      <c r="L3" s="1"/>
      <c r="M3" s="1"/>
      <c r="N3" s="4" t="s">
        <v>0</v>
      </c>
      <c r="O3" s="1"/>
      <c r="P3" s="1"/>
      <c r="Q3" s="1"/>
    </row>
    <row r="4" spans="1:22" ht="42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</v>
      </c>
      <c r="K4" s="3" t="s">
        <v>10</v>
      </c>
      <c r="L4" s="3" t="s">
        <v>11</v>
      </c>
      <c r="M4" s="5" t="s">
        <v>153</v>
      </c>
      <c r="N4" s="3" t="s">
        <v>12</v>
      </c>
      <c r="O4" s="3" t="s">
        <v>13</v>
      </c>
      <c r="P4" s="3" t="s">
        <v>14</v>
      </c>
      <c r="Q4" s="1"/>
    </row>
    <row r="5" spans="1:22" hidden="1">
      <c r="A5" t="s">
        <v>15</v>
      </c>
      <c r="B5">
        <v>0</v>
      </c>
      <c r="C5" t="s">
        <v>3</v>
      </c>
      <c r="D5" t="s">
        <v>4</v>
      </c>
      <c r="E5" t="s">
        <v>5</v>
      </c>
      <c r="F5" t="s">
        <v>6</v>
      </c>
      <c r="G5" t="e">
        <v>#VALUE!</v>
      </c>
      <c r="H5">
        <v>0</v>
      </c>
      <c r="I5">
        <v>0</v>
      </c>
      <c r="J5" s="6" t="s">
        <v>16</v>
      </c>
      <c r="K5" s="7" t="e">
        <v>#VALUE!</v>
      </c>
      <c r="L5" s="8" t="s">
        <v>17</v>
      </c>
      <c r="M5" s="9" t="s">
        <v>17</v>
      </c>
      <c r="N5" s="10"/>
      <c r="O5" s="11">
        <v>0</v>
      </c>
      <c r="P5" s="12">
        <v>0</v>
      </c>
      <c r="Q5" s="1"/>
    </row>
    <row r="6" spans="1:22">
      <c r="A6">
        <v>0</v>
      </c>
      <c r="B6">
        <v>52</v>
      </c>
      <c r="J6" s="13" t="s">
        <v>18</v>
      </c>
      <c r="K6" s="14">
        <v>0</v>
      </c>
      <c r="L6" s="15" t="s">
        <v>19</v>
      </c>
      <c r="M6" s="16"/>
      <c r="N6" s="17"/>
      <c r="O6" s="17"/>
      <c r="P6" s="18">
        <f>P7</f>
        <v>1208990.3700000001</v>
      </c>
      <c r="Q6" s="1"/>
      <c r="R6" s="35">
        <v>1208990.3700000001</v>
      </c>
    </row>
    <row r="7" spans="1:22">
      <c r="A7">
        <v>1</v>
      </c>
      <c r="B7">
        <v>52</v>
      </c>
      <c r="C7">
        <v>1</v>
      </c>
      <c r="D7">
        <v>0</v>
      </c>
      <c r="E7">
        <v>0</v>
      </c>
      <c r="F7">
        <v>0</v>
      </c>
      <c r="G7">
        <v>0</v>
      </c>
      <c r="H7">
        <v>52</v>
      </c>
      <c r="I7" t="e">
        <v>#N/A</v>
      </c>
      <c r="J7" s="19" t="s">
        <v>20</v>
      </c>
      <c r="K7" s="7" t="s">
        <v>21</v>
      </c>
      <c r="L7" s="8" t="s">
        <v>22</v>
      </c>
      <c r="M7" s="9" t="s">
        <v>17</v>
      </c>
      <c r="N7" s="10">
        <v>0</v>
      </c>
      <c r="O7" s="11">
        <v>0</v>
      </c>
      <c r="P7" s="12">
        <f>P8+P20+P32+P46</f>
        <v>1208990.3700000001</v>
      </c>
      <c r="Q7" s="1"/>
      <c r="V7" t="s">
        <v>23</v>
      </c>
    </row>
    <row r="8" spans="1:22">
      <c r="A8">
        <v>2</v>
      </c>
      <c r="B8">
        <v>9</v>
      </c>
      <c r="C8">
        <v>1</v>
      </c>
      <c r="D8">
        <v>1</v>
      </c>
      <c r="E8">
        <v>0</v>
      </c>
      <c r="F8">
        <v>0</v>
      </c>
      <c r="G8">
        <v>0</v>
      </c>
      <c r="H8">
        <v>51</v>
      </c>
      <c r="I8">
        <v>9</v>
      </c>
      <c r="J8" s="6" t="s">
        <v>24</v>
      </c>
      <c r="K8" s="7" t="s">
        <v>25</v>
      </c>
      <c r="L8" s="8" t="s">
        <v>26</v>
      </c>
      <c r="M8" s="9" t="s">
        <v>17</v>
      </c>
      <c r="N8" s="10"/>
      <c r="O8" s="11">
        <v>0</v>
      </c>
      <c r="P8" s="12">
        <f>SUM(P9:P19)</f>
        <v>486312.75</v>
      </c>
      <c r="Q8" s="1"/>
      <c r="V8" s="23">
        <f>105/100</f>
        <v>1.05</v>
      </c>
    </row>
    <row r="9" spans="1:22" ht="25.5">
      <c r="A9" t="s">
        <v>15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0</v>
      </c>
      <c r="J9" s="6" t="s">
        <v>16</v>
      </c>
      <c r="K9" s="7" t="s">
        <v>27</v>
      </c>
      <c r="L9" s="8" t="s">
        <v>28</v>
      </c>
      <c r="M9" s="9" t="s">
        <v>29</v>
      </c>
      <c r="N9" s="10">
        <v>1</v>
      </c>
      <c r="O9" s="20">
        <v>29863</v>
      </c>
      <c r="P9" s="21">
        <f t="shared" ref="P9:P19" si="0">N9*O9*$V$8</f>
        <v>31356.15</v>
      </c>
      <c r="Q9" s="24"/>
      <c r="R9" t="s">
        <v>30</v>
      </c>
    </row>
    <row r="10" spans="1:22">
      <c r="A10" t="s">
        <v>15</v>
      </c>
      <c r="B10">
        <v>0</v>
      </c>
      <c r="C10">
        <v>1</v>
      </c>
      <c r="D10">
        <v>1</v>
      </c>
      <c r="E10">
        <v>0</v>
      </c>
      <c r="F10">
        <v>0</v>
      </c>
      <c r="G10">
        <v>2</v>
      </c>
      <c r="H10">
        <v>0</v>
      </c>
      <c r="I10">
        <v>0</v>
      </c>
      <c r="J10" s="6" t="s">
        <v>16</v>
      </c>
      <c r="K10" s="7" t="s">
        <v>31</v>
      </c>
      <c r="L10" s="8" t="s">
        <v>32</v>
      </c>
      <c r="M10" s="9" t="s">
        <v>29</v>
      </c>
      <c r="N10" s="10">
        <v>1</v>
      </c>
      <c r="O10" s="20">
        <v>18171</v>
      </c>
      <c r="P10" s="21">
        <f t="shared" si="0"/>
        <v>19079.55</v>
      </c>
      <c r="Q10" s="24"/>
      <c r="R10" t="s">
        <v>30</v>
      </c>
    </row>
    <row r="11" spans="1:22" ht="25.5">
      <c r="A11" t="s">
        <v>15</v>
      </c>
      <c r="B11">
        <v>0</v>
      </c>
      <c r="C11">
        <v>1</v>
      </c>
      <c r="D11">
        <v>1</v>
      </c>
      <c r="E11">
        <v>0</v>
      </c>
      <c r="F11">
        <v>0</v>
      </c>
      <c r="G11">
        <v>3</v>
      </c>
      <c r="H11">
        <v>0</v>
      </c>
      <c r="I11">
        <v>0</v>
      </c>
      <c r="J11" s="6" t="s">
        <v>16</v>
      </c>
      <c r="K11" s="7" t="s">
        <v>33</v>
      </c>
      <c r="L11" s="8" t="s">
        <v>34</v>
      </c>
      <c r="M11" s="9" t="s">
        <v>29</v>
      </c>
      <c r="N11" s="10">
        <v>1</v>
      </c>
      <c r="O11" s="20">
        <v>4500</v>
      </c>
      <c r="P11" s="21">
        <f t="shared" si="0"/>
        <v>4725</v>
      </c>
      <c r="Q11" s="24"/>
      <c r="R11" t="s">
        <v>30</v>
      </c>
    </row>
    <row r="12" spans="1:22" ht="25.5">
      <c r="A12" t="s">
        <v>15</v>
      </c>
      <c r="B12">
        <v>0</v>
      </c>
      <c r="C12">
        <v>1</v>
      </c>
      <c r="D12">
        <v>1</v>
      </c>
      <c r="E12">
        <v>0</v>
      </c>
      <c r="F12">
        <v>0</v>
      </c>
      <c r="G12">
        <v>4</v>
      </c>
      <c r="H12">
        <v>0</v>
      </c>
      <c r="I12">
        <v>0</v>
      </c>
      <c r="J12" s="6" t="s">
        <v>16</v>
      </c>
      <c r="K12" s="7" t="s">
        <v>35</v>
      </c>
      <c r="L12" s="8" t="s">
        <v>36</v>
      </c>
      <c r="M12" s="9" t="s">
        <v>29</v>
      </c>
      <c r="N12" s="10">
        <v>1</v>
      </c>
      <c r="O12" s="20">
        <f>11261+900</f>
        <v>12161</v>
      </c>
      <c r="P12" s="21">
        <f t="shared" si="0"/>
        <v>12769.050000000001</v>
      </c>
      <c r="Q12" s="24"/>
      <c r="R12" t="s">
        <v>30</v>
      </c>
    </row>
    <row r="13" spans="1:22">
      <c r="A13" t="s">
        <v>15</v>
      </c>
      <c r="B13">
        <v>0</v>
      </c>
      <c r="C13">
        <v>1</v>
      </c>
      <c r="D13">
        <v>1</v>
      </c>
      <c r="E13">
        <v>0</v>
      </c>
      <c r="F13">
        <v>0</v>
      </c>
      <c r="G13">
        <v>5</v>
      </c>
      <c r="H13">
        <v>0</v>
      </c>
      <c r="I13">
        <v>0</v>
      </c>
      <c r="J13" s="6" t="s">
        <v>16</v>
      </c>
      <c r="K13" s="7" t="s">
        <v>37</v>
      </c>
      <c r="L13" s="8" t="s">
        <v>38</v>
      </c>
      <c r="M13" s="9" t="s">
        <v>29</v>
      </c>
      <c r="N13" s="10">
        <v>1</v>
      </c>
      <c r="O13" s="20">
        <v>3500</v>
      </c>
      <c r="P13" s="21">
        <f t="shared" si="0"/>
        <v>3675</v>
      </c>
      <c r="Q13" s="24"/>
      <c r="R13" t="s">
        <v>30</v>
      </c>
    </row>
    <row r="14" spans="1:22" ht="38.25">
      <c r="A14" t="s">
        <v>15</v>
      </c>
      <c r="B14">
        <v>0</v>
      </c>
      <c r="C14">
        <v>1</v>
      </c>
      <c r="D14">
        <v>1</v>
      </c>
      <c r="E14">
        <v>0</v>
      </c>
      <c r="F14">
        <v>0</v>
      </c>
      <c r="G14">
        <v>6</v>
      </c>
      <c r="H14">
        <v>0</v>
      </c>
      <c r="I14">
        <v>0</v>
      </c>
      <c r="J14" s="6" t="s">
        <v>16</v>
      </c>
      <c r="K14" s="7" t="s">
        <v>39</v>
      </c>
      <c r="L14" s="8" t="s">
        <v>40</v>
      </c>
      <c r="M14" s="9" t="s">
        <v>29</v>
      </c>
      <c r="N14" s="10">
        <v>1</v>
      </c>
      <c r="O14" s="20">
        <v>13608</v>
      </c>
      <c r="P14" s="21">
        <f t="shared" si="0"/>
        <v>14288.400000000001</v>
      </c>
      <c r="Q14" s="24"/>
      <c r="R14" t="s">
        <v>30</v>
      </c>
    </row>
    <row r="15" spans="1:22" ht="25.5">
      <c r="A15" t="s">
        <v>15</v>
      </c>
      <c r="B15">
        <v>0</v>
      </c>
      <c r="C15">
        <v>1</v>
      </c>
      <c r="D15">
        <v>1</v>
      </c>
      <c r="E15">
        <v>0</v>
      </c>
      <c r="F15">
        <v>0</v>
      </c>
      <c r="G15">
        <v>7</v>
      </c>
      <c r="H15">
        <v>0</v>
      </c>
      <c r="I15">
        <v>0</v>
      </c>
      <c r="J15" s="6" t="s">
        <v>16</v>
      </c>
      <c r="K15" s="7" t="s">
        <v>41</v>
      </c>
      <c r="L15" s="8" t="s">
        <v>42</v>
      </c>
      <c r="M15" s="9" t="s">
        <v>29</v>
      </c>
      <c r="N15" s="10">
        <v>1</v>
      </c>
      <c r="O15" s="20">
        <v>13436</v>
      </c>
      <c r="P15" s="21">
        <f t="shared" si="0"/>
        <v>14107.800000000001</v>
      </c>
      <c r="Q15" s="24"/>
      <c r="R15" t="s">
        <v>30</v>
      </c>
    </row>
    <row r="16" spans="1:22" ht="25.5">
      <c r="A16" t="s">
        <v>15</v>
      </c>
      <c r="B16">
        <v>0</v>
      </c>
      <c r="C16">
        <v>1</v>
      </c>
      <c r="D16">
        <v>1</v>
      </c>
      <c r="E16">
        <v>0</v>
      </c>
      <c r="F16">
        <v>0</v>
      </c>
      <c r="G16">
        <v>8</v>
      </c>
      <c r="H16">
        <v>0</v>
      </c>
      <c r="I16">
        <v>0</v>
      </c>
      <c r="J16" s="6" t="s">
        <v>16</v>
      </c>
      <c r="K16" s="7" t="s">
        <v>43</v>
      </c>
      <c r="L16" s="8" t="s">
        <v>44</v>
      </c>
      <c r="M16" s="9" t="s">
        <v>29</v>
      </c>
      <c r="N16" s="10">
        <v>1</v>
      </c>
      <c r="O16" s="20">
        <v>4510</v>
      </c>
      <c r="P16" s="21">
        <f t="shared" si="0"/>
        <v>4735.5</v>
      </c>
      <c r="Q16" s="24"/>
      <c r="R16" t="s">
        <v>30</v>
      </c>
    </row>
    <row r="17" spans="1:18" ht="25.5">
      <c r="J17" s="6" t="s">
        <v>16</v>
      </c>
      <c r="K17" s="7" t="s">
        <v>45</v>
      </c>
      <c r="L17" s="8" t="s">
        <v>46</v>
      </c>
      <c r="M17" s="9" t="s">
        <v>29</v>
      </c>
      <c r="N17" s="10">
        <v>1</v>
      </c>
      <c r="O17" s="21">
        <v>330000</v>
      </c>
      <c r="P17" s="21">
        <f t="shared" si="0"/>
        <v>346500</v>
      </c>
      <c r="Q17" s="25"/>
      <c r="R17" t="s">
        <v>47</v>
      </c>
    </row>
    <row r="18" spans="1:18" ht="25.5">
      <c r="J18" s="6" t="s">
        <v>16</v>
      </c>
      <c r="K18" s="7" t="s">
        <v>48</v>
      </c>
      <c r="L18" s="8" t="s">
        <v>49</v>
      </c>
      <c r="M18" s="9" t="s">
        <v>29</v>
      </c>
      <c r="N18" s="10">
        <v>1</v>
      </c>
      <c r="O18" s="21">
        <v>5800</v>
      </c>
      <c r="P18" s="21">
        <f t="shared" si="0"/>
        <v>6090</v>
      </c>
      <c r="Q18" s="25"/>
      <c r="R18" t="s">
        <v>47</v>
      </c>
    </row>
    <row r="19" spans="1:18" ht="25.5">
      <c r="J19" s="6" t="s">
        <v>16</v>
      </c>
      <c r="K19" s="7" t="s">
        <v>50</v>
      </c>
      <c r="L19" s="8" t="s">
        <v>51</v>
      </c>
      <c r="M19" s="9" t="s">
        <v>29</v>
      </c>
      <c r="N19" s="10">
        <v>2</v>
      </c>
      <c r="O19" s="22">
        <f>13683+120</f>
        <v>13803</v>
      </c>
      <c r="P19" s="21">
        <f t="shared" si="0"/>
        <v>28986.300000000003</v>
      </c>
      <c r="Q19" s="25"/>
      <c r="R19" t="s">
        <v>47</v>
      </c>
    </row>
    <row r="20" spans="1:18">
      <c r="A20">
        <v>2</v>
      </c>
      <c r="B20">
        <v>11</v>
      </c>
      <c r="C20">
        <v>1</v>
      </c>
      <c r="D20">
        <v>2</v>
      </c>
      <c r="E20">
        <v>0</v>
      </c>
      <c r="F20">
        <v>0</v>
      </c>
      <c r="G20">
        <v>0</v>
      </c>
      <c r="H20">
        <v>42</v>
      </c>
      <c r="I20">
        <v>11</v>
      </c>
      <c r="J20" s="6" t="s">
        <v>24</v>
      </c>
      <c r="K20" s="7" t="s">
        <v>52</v>
      </c>
      <c r="L20" s="8" t="s">
        <v>53</v>
      </c>
      <c r="M20" s="9" t="s">
        <v>17</v>
      </c>
      <c r="N20" s="10"/>
      <c r="O20" s="11">
        <v>0</v>
      </c>
      <c r="P20" s="12">
        <f>SUM(P21:P31)</f>
        <v>222109.65000000002</v>
      </c>
      <c r="Q20" s="1"/>
    </row>
    <row r="21" spans="1:18" ht="25.5">
      <c r="A21" t="s">
        <v>15</v>
      </c>
      <c r="B21">
        <v>0</v>
      </c>
      <c r="C21">
        <v>1</v>
      </c>
      <c r="D21">
        <v>2</v>
      </c>
      <c r="E21">
        <v>0</v>
      </c>
      <c r="F21">
        <v>0</v>
      </c>
      <c r="G21">
        <v>1</v>
      </c>
      <c r="H21">
        <v>0</v>
      </c>
      <c r="I21">
        <v>0</v>
      </c>
      <c r="J21" s="6" t="s">
        <v>16</v>
      </c>
      <c r="K21" s="7" t="s">
        <v>54</v>
      </c>
      <c r="L21" s="8" t="s">
        <v>55</v>
      </c>
      <c r="M21" s="9" t="s">
        <v>29</v>
      </c>
      <c r="N21" s="10">
        <v>1</v>
      </c>
      <c r="O21" s="20">
        <v>21901</v>
      </c>
      <c r="P21" s="21">
        <f t="shared" ref="P21:P31" si="1">N21*O21*$V$8</f>
        <v>22996.05</v>
      </c>
      <c r="Q21" s="24"/>
      <c r="R21" t="s">
        <v>30</v>
      </c>
    </row>
    <row r="22" spans="1:18">
      <c r="A22" t="s">
        <v>15</v>
      </c>
      <c r="B22">
        <v>0</v>
      </c>
      <c r="C22">
        <v>1</v>
      </c>
      <c r="D22">
        <v>2</v>
      </c>
      <c r="E22">
        <v>0</v>
      </c>
      <c r="F22">
        <v>0</v>
      </c>
      <c r="G22">
        <v>2</v>
      </c>
      <c r="H22">
        <v>0</v>
      </c>
      <c r="I22">
        <v>0</v>
      </c>
      <c r="J22" s="6" t="s">
        <v>16</v>
      </c>
      <c r="K22" s="7" t="s">
        <v>56</v>
      </c>
      <c r="L22" s="8" t="s">
        <v>57</v>
      </c>
      <c r="M22" s="9" t="s">
        <v>29</v>
      </c>
      <c r="N22" s="10">
        <v>1</v>
      </c>
      <c r="O22" s="20">
        <v>50250</v>
      </c>
      <c r="P22" s="21">
        <f t="shared" si="1"/>
        <v>52762.5</v>
      </c>
      <c r="Q22" s="24"/>
      <c r="R22" t="s">
        <v>30</v>
      </c>
    </row>
    <row r="23" spans="1:18">
      <c r="A23" t="s">
        <v>15</v>
      </c>
      <c r="B23">
        <v>0</v>
      </c>
      <c r="C23">
        <v>1</v>
      </c>
      <c r="D23">
        <v>2</v>
      </c>
      <c r="E23">
        <v>0</v>
      </c>
      <c r="F23">
        <v>0</v>
      </c>
      <c r="G23">
        <v>2</v>
      </c>
      <c r="H23">
        <v>0</v>
      </c>
      <c r="I23">
        <v>0</v>
      </c>
      <c r="J23" s="6" t="s">
        <v>16</v>
      </c>
      <c r="K23" s="7" t="s">
        <v>58</v>
      </c>
      <c r="L23" s="8" t="s">
        <v>59</v>
      </c>
      <c r="M23" s="9" t="s">
        <v>29</v>
      </c>
      <c r="N23" s="10">
        <v>1</v>
      </c>
      <c r="O23" s="20">
        <v>32850</v>
      </c>
      <c r="P23" s="21">
        <f t="shared" si="1"/>
        <v>34492.5</v>
      </c>
      <c r="Q23" s="24"/>
      <c r="R23" t="s">
        <v>30</v>
      </c>
    </row>
    <row r="24" spans="1:18">
      <c r="A24" t="s">
        <v>15</v>
      </c>
      <c r="B24">
        <v>0</v>
      </c>
      <c r="C24">
        <v>1</v>
      </c>
      <c r="D24">
        <v>2</v>
      </c>
      <c r="E24">
        <v>0</v>
      </c>
      <c r="F24">
        <v>0</v>
      </c>
      <c r="G24">
        <v>3</v>
      </c>
      <c r="H24">
        <v>0</v>
      </c>
      <c r="I24">
        <v>0</v>
      </c>
      <c r="J24" s="6" t="s">
        <v>16</v>
      </c>
      <c r="K24" s="7" t="s">
        <v>60</v>
      </c>
      <c r="L24" s="8" t="s">
        <v>61</v>
      </c>
      <c r="M24" s="9" t="s">
        <v>29</v>
      </c>
      <c r="N24" s="10">
        <v>1</v>
      </c>
      <c r="O24" s="20">
        <v>18300</v>
      </c>
      <c r="P24" s="21">
        <f t="shared" si="1"/>
        <v>19215</v>
      </c>
      <c r="Q24" s="24"/>
      <c r="R24" t="s">
        <v>30</v>
      </c>
    </row>
    <row r="25" spans="1:18">
      <c r="A25" t="s">
        <v>15</v>
      </c>
      <c r="B25">
        <v>0</v>
      </c>
      <c r="C25">
        <v>1</v>
      </c>
      <c r="D25">
        <v>2</v>
      </c>
      <c r="E25">
        <v>0</v>
      </c>
      <c r="F25">
        <v>0</v>
      </c>
      <c r="G25">
        <v>4</v>
      </c>
      <c r="H25">
        <v>0</v>
      </c>
      <c r="I25">
        <v>0</v>
      </c>
      <c r="J25" s="6" t="s">
        <v>16</v>
      </c>
      <c r="K25" s="7" t="s">
        <v>62</v>
      </c>
      <c r="L25" s="8" t="s">
        <v>63</v>
      </c>
      <c r="M25" s="9" t="s">
        <v>29</v>
      </c>
      <c r="N25" s="10">
        <v>1</v>
      </c>
      <c r="O25" s="20">
        <v>12078</v>
      </c>
      <c r="P25" s="21">
        <f t="shared" si="1"/>
        <v>12681.9</v>
      </c>
      <c r="Q25" s="24"/>
      <c r="R25" t="s">
        <v>30</v>
      </c>
    </row>
    <row r="26" spans="1:18">
      <c r="A26" t="s">
        <v>15</v>
      </c>
      <c r="B26">
        <v>0</v>
      </c>
      <c r="C26">
        <v>1</v>
      </c>
      <c r="D26">
        <v>2</v>
      </c>
      <c r="E26">
        <v>0</v>
      </c>
      <c r="F26">
        <v>0</v>
      </c>
      <c r="G26">
        <v>5</v>
      </c>
      <c r="H26">
        <v>0</v>
      </c>
      <c r="I26">
        <v>0</v>
      </c>
      <c r="J26" s="6" t="s">
        <v>16</v>
      </c>
      <c r="K26" s="7" t="s">
        <v>64</v>
      </c>
      <c r="L26" s="8" t="s">
        <v>65</v>
      </c>
      <c r="M26" s="9" t="s">
        <v>29</v>
      </c>
      <c r="N26" s="10">
        <v>1</v>
      </c>
      <c r="O26" s="20">
        <v>17962</v>
      </c>
      <c r="P26" s="21">
        <f t="shared" si="1"/>
        <v>18860.100000000002</v>
      </c>
      <c r="Q26" s="24"/>
      <c r="R26" t="s">
        <v>30</v>
      </c>
    </row>
    <row r="27" spans="1:18">
      <c r="A27" t="s">
        <v>15</v>
      </c>
      <c r="B27">
        <v>0</v>
      </c>
      <c r="C27">
        <v>1</v>
      </c>
      <c r="D27">
        <v>2</v>
      </c>
      <c r="E27">
        <v>0</v>
      </c>
      <c r="F27">
        <v>0</v>
      </c>
      <c r="G27">
        <v>5</v>
      </c>
      <c r="H27">
        <v>0</v>
      </c>
      <c r="I27">
        <v>0</v>
      </c>
      <c r="J27" s="6" t="s">
        <v>16</v>
      </c>
      <c r="K27" s="7" t="s">
        <v>66</v>
      </c>
      <c r="L27" s="8" t="s">
        <v>67</v>
      </c>
      <c r="M27" s="9" t="s">
        <v>29</v>
      </c>
      <c r="N27" s="10">
        <v>1</v>
      </c>
      <c r="O27" s="20">
        <v>11000</v>
      </c>
      <c r="P27" s="21">
        <f t="shared" si="1"/>
        <v>11550</v>
      </c>
      <c r="Q27" s="24"/>
      <c r="R27" t="s">
        <v>30</v>
      </c>
    </row>
    <row r="28" spans="1:18">
      <c r="A28" t="s">
        <v>15</v>
      </c>
      <c r="B28">
        <v>0</v>
      </c>
      <c r="C28">
        <v>1</v>
      </c>
      <c r="D28">
        <v>2</v>
      </c>
      <c r="E28">
        <v>0</v>
      </c>
      <c r="F28">
        <v>0</v>
      </c>
      <c r="G28">
        <v>6</v>
      </c>
      <c r="H28">
        <v>0</v>
      </c>
      <c r="I28">
        <v>0</v>
      </c>
      <c r="J28" s="6" t="s">
        <v>16</v>
      </c>
      <c r="K28" s="7" t="s">
        <v>68</v>
      </c>
      <c r="L28" s="8" t="s">
        <v>69</v>
      </c>
      <c r="M28" s="9" t="s">
        <v>29</v>
      </c>
      <c r="N28" s="10">
        <v>1</v>
      </c>
      <c r="O28" s="20">
        <v>13824</v>
      </c>
      <c r="P28" s="21">
        <f t="shared" si="1"/>
        <v>14515.2</v>
      </c>
      <c r="Q28" s="24"/>
      <c r="R28" t="s">
        <v>30</v>
      </c>
    </row>
    <row r="29" spans="1:18" ht="25.5">
      <c r="A29" t="s">
        <v>15</v>
      </c>
      <c r="B29">
        <v>0</v>
      </c>
      <c r="C29">
        <v>1</v>
      </c>
      <c r="D29">
        <v>2</v>
      </c>
      <c r="E29">
        <v>0</v>
      </c>
      <c r="F29">
        <v>0</v>
      </c>
      <c r="G29">
        <v>7</v>
      </c>
      <c r="H29">
        <v>0</v>
      </c>
      <c r="I29">
        <v>0</v>
      </c>
      <c r="J29" s="6" t="s">
        <v>16</v>
      </c>
      <c r="K29" s="7" t="s">
        <v>70</v>
      </c>
      <c r="L29" s="8" t="s">
        <v>71</v>
      </c>
      <c r="M29" s="9" t="s">
        <v>29</v>
      </c>
      <c r="N29" s="10">
        <v>1</v>
      </c>
      <c r="O29" s="20">
        <v>16432</v>
      </c>
      <c r="P29" s="21">
        <f t="shared" si="1"/>
        <v>17253.600000000002</v>
      </c>
      <c r="Q29" s="24"/>
      <c r="R29" t="s">
        <v>30</v>
      </c>
    </row>
    <row r="30" spans="1:18" ht="25.5">
      <c r="J30" s="6" t="s">
        <v>16</v>
      </c>
      <c r="K30" s="7" t="s">
        <v>72</v>
      </c>
      <c r="L30" s="8" t="s">
        <v>73</v>
      </c>
      <c r="M30" s="9" t="s">
        <v>29</v>
      </c>
      <c r="N30" s="10">
        <v>1</v>
      </c>
      <c r="O30" s="20">
        <v>4500</v>
      </c>
      <c r="P30" s="21">
        <f t="shared" si="1"/>
        <v>4725</v>
      </c>
      <c r="Q30" s="25"/>
      <c r="R30" t="s">
        <v>47</v>
      </c>
    </row>
    <row r="31" spans="1:18">
      <c r="J31" s="6" t="s">
        <v>16</v>
      </c>
      <c r="K31" s="7" t="s">
        <v>74</v>
      </c>
      <c r="L31" s="8" t="s">
        <v>75</v>
      </c>
      <c r="M31" s="9" t="s">
        <v>29</v>
      </c>
      <c r="N31" s="10">
        <v>1</v>
      </c>
      <c r="O31" s="11">
        <v>12436</v>
      </c>
      <c r="P31" s="21">
        <f t="shared" si="1"/>
        <v>13057.800000000001</v>
      </c>
      <c r="Q31" s="25"/>
      <c r="R31" t="s">
        <v>47</v>
      </c>
    </row>
    <row r="32" spans="1:18">
      <c r="A32">
        <v>2</v>
      </c>
      <c r="B32">
        <v>9</v>
      </c>
      <c r="C32">
        <v>1</v>
      </c>
      <c r="D32">
        <v>3</v>
      </c>
      <c r="E32">
        <v>0</v>
      </c>
      <c r="F32">
        <v>0</v>
      </c>
      <c r="G32">
        <v>0</v>
      </c>
      <c r="H32">
        <v>31</v>
      </c>
      <c r="I32">
        <v>9</v>
      </c>
      <c r="J32" s="6" t="s">
        <v>24</v>
      </c>
      <c r="K32" s="7" t="s">
        <v>76</v>
      </c>
      <c r="L32" s="8" t="s">
        <v>77</v>
      </c>
      <c r="M32" s="9" t="s">
        <v>17</v>
      </c>
      <c r="N32" s="10"/>
      <c r="O32" s="11">
        <v>0</v>
      </c>
      <c r="P32" s="12">
        <f>SUM(P33:P45)</f>
        <v>176307.6</v>
      </c>
      <c r="Q32" s="1"/>
    </row>
    <row r="33" spans="1:18">
      <c r="A33" t="s">
        <v>15</v>
      </c>
      <c r="B33">
        <v>0</v>
      </c>
      <c r="C33">
        <v>1</v>
      </c>
      <c r="D33">
        <v>3</v>
      </c>
      <c r="E33">
        <v>0</v>
      </c>
      <c r="F33">
        <v>0</v>
      </c>
      <c r="G33">
        <v>1</v>
      </c>
      <c r="H33">
        <v>0</v>
      </c>
      <c r="I33">
        <v>0</v>
      </c>
      <c r="J33" s="6" t="s">
        <v>16</v>
      </c>
      <c r="K33" s="7" t="s">
        <v>78</v>
      </c>
      <c r="L33" s="8" t="s">
        <v>79</v>
      </c>
      <c r="M33" s="9" t="s">
        <v>29</v>
      </c>
      <c r="N33" s="10">
        <v>1</v>
      </c>
      <c r="O33" s="21">
        <v>12938</v>
      </c>
      <c r="P33" s="21">
        <f t="shared" ref="P33:P45" si="2">N33*O33*$V$8</f>
        <v>13584.900000000001</v>
      </c>
      <c r="Q33" s="24"/>
      <c r="R33" t="s">
        <v>30</v>
      </c>
    </row>
    <row r="34" spans="1:18">
      <c r="A34" t="s">
        <v>15</v>
      </c>
      <c r="B34">
        <v>0</v>
      </c>
      <c r="C34">
        <v>1</v>
      </c>
      <c r="D34">
        <v>3</v>
      </c>
      <c r="E34">
        <v>0</v>
      </c>
      <c r="F34">
        <v>0</v>
      </c>
      <c r="G34">
        <v>2</v>
      </c>
      <c r="H34">
        <v>0</v>
      </c>
      <c r="I34">
        <v>0</v>
      </c>
      <c r="J34" s="6" t="s">
        <v>16</v>
      </c>
      <c r="K34" s="7" t="s">
        <v>80</v>
      </c>
      <c r="L34" s="8" t="s">
        <v>81</v>
      </c>
      <c r="M34" s="9" t="s">
        <v>29</v>
      </c>
      <c r="N34" s="10">
        <v>1</v>
      </c>
      <c r="O34" s="21">
        <v>20630</v>
      </c>
      <c r="P34" s="21">
        <f t="shared" si="2"/>
        <v>21661.5</v>
      </c>
      <c r="Q34" s="24"/>
      <c r="R34" t="s">
        <v>30</v>
      </c>
    </row>
    <row r="35" spans="1:18">
      <c r="A35" t="s">
        <v>15</v>
      </c>
      <c r="B35">
        <v>0</v>
      </c>
      <c r="C35">
        <v>1</v>
      </c>
      <c r="D35">
        <v>3</v>
      </c>
      <c r="E35">
        <v>0</v>
      </c>
      <c r="F35">
        <v>0</v>
      </c>
      <c r="G35">
        <v>3</v>
      </c>
      <c r="H35">
        <v>0</v>
      </c>
      <c r="I35">
        <v>0</v>
      </c>
      <c r="J35" s="6" t="s">
        <v>16</v>
      </c>
      <c r="K35" s="7" t="s">
        <v>82</v>
      </c>
      <c r="L35" s="8" t="s">
        <v>83</v>
      </c>
      <c r="M35" s="9" t="s">
        <v>29</v>
      </c>
      <c r="N35" s="10">
        <v>1</v>
      </c>
      <c r="O35" s="21">
        <v>15635</v>
      </c>
      <c r="P35" s="21">
        <f t="shared" si="2"/>
        <v>16416.75</v>
      </c>
      <c r="Q35" s="24"/>
      <c r="R35" t="s">
        <v>30</v>
      </c>
    </row>
    <row r="36" spans="1:18">
      <c r="A36" t="s">
        <v>15</v>
      </c>
      <c r="B36">
        <v>0</v>
      </c>
      <c r="C36">
        <v>1</v>
      </c>
      <c r="D36">
        <v>3</v>
      </c>
      <c r="E36">
        <v>0</v>
      </c>
      <c r="F36">
        <v>0</v>
      </c>
      <c r="G36">
        <v>4</v>
      </c>
      <c r="H36">
        <v>0</v>
      </c>
      <c r="I36">
        <v>0</v>
      </c>
      <c r="J36" s="6" t="s">
        <v>16</v>
      </c>
      <c r="K36" s="7" t="s">
        <v>84</v>
      </c>
      <c r="L36" s="8" t="s">
        <v>85</v>
      </c>
      <c r="M36" s="9" t="s">
        <v>29</v>
      </c>
      <c r="N36" s="10">
        <v>1</v>
      </c>
      <c r="O36" s="21">
        <v>10441</v>
      </c>
      <c r="P36" s="21">
        <f t="shared" si="2"/>
        <v>10963.050000000001</v>
      </c>
      <c r="Q36" s="24"/>
      <c r="R36" t="s">
        <v>30</v>
      </c>
    </row>
    <row r="37" spans="1:18">
      <c r="A37" t="s">
        <v>15</v>
      </c>
      <c r="B37">
        <v>0</v>
      </c>
      <c r="C37">
        <v>1</v>
      </c>
      <c r="D37">
        <v>3</v>
      </c>
      <c r="E37">
        <v>0</v>
      </c>
      <c r="F37">
        <v>0</v>
      </c>
      <c r="G37">
        <v>6</v>
      </c>
      <c r="H37">
        <v>0</v>
      </c>
      <c r="I37">
        <v>0</v>
      </c>
      <c r="J37" s="6" t="s">
        <v>16</v>
      </c>
      <c r="K37" s="7" t="s">
        <v>86</v>
      </c>
      <c r="L37" s="8" t="s">
        <v>87</v>
      </c>
      <c r="M37" s="9" t="s">
        <v>29</v>
      </c>
      <c r="N37" s="10">
        <v>1</v>
      </c>
      <c r="O37" s="21">
        <v>5620</v>
      </c>
      <c r="P37" s="21">
        <f t="shared" si="2"/>
        <v>5901</v>
      </c>
      <c r="Q37" s="24"/>
      <c r="R37" t="s">
        <v>30</v>
      </c>
    </row>
    <row r="38" spans="1:18">
      <c r="A38" t="s">
        <v>15</v>
      </c>
      <c r="B38">
        <v>0</v>
      </c>
      <c r="C38">
        <v>1</v>
      </c>
      <c r="D38">
        <v>3</v>
      </c>
      <c r="E38">
        <v>0</v>
      </c>
      <c r="F38">
        <v>0</v>
      </c>
      <c r="G38">
        <v>7</v>
      </c>
      <c r="H38">
        <v>0</v>
      </c>
      <c r="I38">
        <v>0</v>
      </c>
      <c r="J38" s="6" t="s">
        <v>16</v>
      </c>
      <c r="K38" s="7" t="s">
        <v>88</v>
      </c>
      <c r="L38" s="8" t="s">
        <v>89</v>
      </c>
      <c r="M38" s="9" t="s">
        <v>29</v>
      </c>
      <c r="N38" s="10">
        <v>1</v>
      </c>
      <c r="O38" s="21">
        <v>12875</v>
      </c>
      <c r="P38" s="21">
        <f t="shared" si="2"/>
        <v>13518.75</v>
      </c>
      <c r="Q38" s="24"/>
      <c r="R38" t="s">
        <v>30</v>
      </c>
    </row>
    <row r="39" spans="1:18" ht="51">
      <c r="A39" t="s">
        <v>15</v>
      </c>
      <c r="B39">
        <v>0</v>
      </c>
      <c r="C39">
        <v>1</v>
      </c>
      <c r="D39">
        <v>3</v>
      </c>
      <c r="E39">
        <v>0</v>
      </c>
      <c r="F39">
        <v>0</v>
      </c>
      <c r="G39">
        <v>8</v>
      </c>
      <c r="H39">
        <v>0</v>
      </c>
      <c r="I39">
        <v>0</v>
      </c>
      <c r="J39" s="6" t="s">
        <v>16</v>
      </c>
      <c r="K39" s="7" t="s">
        <v>90</v>
      </c>
      <c r="L39" s="8" t="s">
        <v>91</v>
      </c>
      <c r="M39" s="9" t="s">
        <v>29</v>
      </c>
      <c r="N39" s="10">
        <v>1</v>
      </c>
      <c r="O39" s="21">
        <v>22638</v>
      </c>
      <c r="P39" s="21">
        <f t="shared" si="2"/>
        <v>23769.9</v>
      </c>
      <c r="Q39" s="24"/>
      <c r="R39" t="s">
        <v>30</v>
      </c>
    </row>
    <row r="40" spans="1:18" ht="51">
      <c r="J40" s="6" t="s">
        <v>16</v>
      </c>
      <c r="K40" s="7" t="s">
        <v>92</v>
      </c>
      <c r="L40" s="8" t="s">
        <v>93</v>
      </c>
      <c r="M40" s="9" t="s">
        <v>29</v>
      </c>
      <c r="N40" s="10">
        <v>1</v>
      </c>
      <c r="O40" s="21">
        <f>21398+714+949+39+20</f>
        <v>23120</v>
      </c>
      <c r="P40" s="21">
        <f t="shared" si="2"/>
        <v>24276</v>
      </c>
      <c r="Q40" s="25"/>
      <c r="R40" t="s">
        <v>47</v>
      </c>
    </row>
    <row r="41" spans="1:18" ht="25.5">
      <c r="J41" s="6" t="s">
        <v>16</v>
      </c>
      <c r="K41" s="7" t="s">
        <v>94</v>
      </c>
      <c r="L41" s="8" t="s">
        <v>95</v>
      </c>
      <c r="M41" s="9" t="s">
        <v>29</v>
      </c>
      <c r="N41" s="10">
        <v>1</v>
      </c>
      <c r="O41" s="21">
        <v>4490</v>
      </c>
      <c r="P41" s="21">
        <f t="shared" si="2"/>
        <v>4714.5</v>
      </c>
      <c r="Q41" s="25"/>
      <c r="R41" t="s">
        <v>47</v>
      </c>
    </row>
    <row r="42" spans="1:18" ht="25.5">
      <c r="J42" s="6" t="s">
        <v>16</v>
      </c>
      <c r="K42" s="7" t="s">
        <v>96</v>
      </c>
      <c r="L42" s="8" t="s">
        <v>97</v>
      </c>
      <c r="M42" s="9" t="s">
        <v>29</v>
      </c>
      <c r="N42" s="10">
        <v>2</v>
      </c>
      <c r="O42" s="21">
        <v>4950</v>
      </c>
      <c r="P42" s="21">
        <f t="shared" si="2"/>
        <v>10395</v>
      </c>
      <c r="Q42" s="25"/>
      <c r="R42" t="s">
        <v>47</v>
      </c>
    </row>
    <row r="43" spans="1:18" ht="25.5">
      <c r="J43" s="6" t="s">
        <v>16</v>
      </c>
      <c r="K43" s="7" t="s">
        <v>98</v>
      </c>
      <c r="L43" s="8" t="s">
        <v>99</v>
      </c>
      <c r="M43" s="9" t="s">
        <v>29</v>
      </c>
      <c r="N43" s="10">
        <v>4</v>
      </c>
      <c r="O43" s="21">
        <v>4500</v>
      </c>
      <c r="P43" s="21">
        <f t="shared" si="2"/>
        <v>18900</v>
      </c>
      <c r="Q43" s="25"/>
      <c r="R43" t="s">
        <v>47</v>
      </c>
    </row>
    <row r="44" spans="1:18" ht="25.5">
      <c r="J44" s="6" t="s">
        <v>16</v>
      </c>
      <c r="K44" s="7" t="s">
        <v>100</v>
      </c>
      <c r="L44" s="8" t="s">
        <v>101</v>
      </c>
      <c r="M44" s="9" t="s">
        <v>29</v>
      </c>
      <c r="N44" s="10">
        <v>1</v>
      </c>
      <c r="O44" s="21">
        <v>5125</v>
      </c>
      <c r="P44" s="21">
        <f t="shared" si="2"/>
        <v>5381.25</v>
      </c>
      <c r="Q44" s="25"/>
      <c r="R44" t="s">
        <v>47</v>
      </c>
    </row>
    <row r="45" spans="1:18">
      <c r="J45" s="6" t="s">
        <v>16</v>
      </c>
      <c r="K45" s="7" t="s">
        <v>102</v>
      </c>
      <c r="L45" s="8" t="s">
        <v>103</v>
      </c>
      <c r="M45" s="9" t="s">
        <v>29</v>
      </c>
      <c r="N45" s="10">
        <v>1</v>
      </c>
      <c r="O45" s="21">
        <v>6500</v>
      </c>
      <c r="P45" s="21">
        <f t="shared" si="2"/>
        <v>6825</v>
      </c>
      <c r="Q45" s="25"/>
      <c r="R45" t="s">
        <v>47</v>
      </c>
    </row>
    <row r="46" spans="1:18">
      <c r="A46">
        <v>2</v>
      </c>
      <c r="B46">
        <v>22</v>
      </c>
      <c r="C46">
        <v>1</v>
      </c>
      <c r="D46">
        <v>4</v>
      </c>
      <c r="E46">
        <v>0</v>
      </c>
      <c r="F46">
        <v>0</v>
      </c>
      <c r="G46">
        <v>0</v>
      </c>
      <c r="H46">
        <v>22</v>
      </c>
      <c r="I46" t="e">
        <v>#N/A</v>
      </c>
      <c r="J46" s="6" t="s">
        <v>24</v>
      </c>
      <c r="K46" s="7" t="s">
        <v>104</v>
      </c>
      <c r="L46" s="8" t="s">
        <v>105</v>
      </c>
      <c r="M46" s="9" t="s">
        <v>17</v>
      </c>
      <c r="N46" s="10"/>
      <c r="O46" s="11">
        <v>0</v>
      </c>
      <c r="P46" s="12">
        <f>SUM(P47:P65)</f>
        <v>324260.37</v>
      </c>
      <c r="Q46" s="1"/>
    </row>
    <row r="47" spans="1:18" ht="25.5">
      <c r="A47" t="s">
        <v>15</v>
      </c>
      <c r="B47">
        <v>0</v>
      </c>
      <c r="C47">
        <v>1</v>
      </c>
      <c r="D47">
        <v>4</v>
      </c>
      <c r="E47">
        <v>0</v>
      </c>
      <c r="F47">
        <v>0</v>
      </c>
      <c r="G47">
        <v>1</v>
      </c>
      <c r="H47">
        <v>0</v>
      </c>
      <c r="I47">
        <v>0</v>
      </c>
      <c r="J47" s="6" t="s">
        <v>16</v>
      </c>
      <c r="K47" s="7" t="s">
        <v>106</v>
      </c>
      <c r="L47" s="8" t="s">
        <v>107</v>
      </c>
      <c r="M47" s="9" t="s">
        <v>29</v>
      </c>
      <c r="N47" s="10">
        <v>1</v>
      </c>
      <c r="O47" s="20">
        <v>10868</v>
      </c>
      <c r="P47" s="21">
        <f t="shared" ref="P47:P65" si="3">N47*O47*$V$8</f>
        <v>11411.4</v>
      </c>
      <c r="Q47" s="24"/>
      <c r="R47" t="s">
        <v>30</v>
      </c>
    </row>
    <row r="48" spans="1:18" ht="25.5">
      <c r="A48" t="s">
        <v>15</v>
      </c>
      <c r="B48">
        <v>0</v>
      </c>
      <c r="C48">
        <v>1</v>
      </c>
      <c r="D48">
        <v>4</v>
      </c>
      <c r="E48">
        <v>0</v>
      </c>
      <c r="F48">
        <v>0</v>
      </c>
      <c r="G48">
        <v>2</v>
      </c>
      <c r="H48">
        <v>0</v>
      </c>
      <c r="I48">
        <v>0</v>
      </c>
      <c r="J48" s="6" t="s">
        <v>16</v>
      </c>
      <c r="K48" s="7" t="s">
        <v>108</v>
      </c>
      <c r="L48" s="8" t="s">
        <v>109</v>
      </c>
      <c r="M48" s="9" t="s">
        <v>29</v>
      </c>
      <c r="N48" s="10">
        <v>1</v>
      </c>
      <c r="O48" s="20">
        <v>10148</v>
      </c>
      <c r="P48" s="21">
        <f t="shared" si="3"/>
        <v>10655.4</v>
      </c>
      <c r="Q48" s="24"/>
      <c r="R48" t="s">
        <v>30</v>
      </c>
    </row>
    <row r="49" spans="1:18" ht="25.5">
      <c r="A49" t="s">
        <v>15</v>
      </c>
      <c r="B49">
        <v>0</v>
      </c>
      <c r="C49">
        <v>1</v>
      </c>
      <c r="D49">
        <v>4</v>
      </c>
      <c r="E49">
        <v>0</v>
      </c>
      <c r="F49">
        <v>0</v>
      </c>
      <c r="G49">
        <v>3</v>
      </c>
      <c r="H49">
        <v>0</v>
      </c>
      <c r="I49">
        <v>0</v>
      </c>
      <c r="J49" s="6" t="s">
        <v>16</v>
      </c>
      <c r="K49" s="7" t="s">
        <v>110</v>
      </c>
      <c r="L49" s="8" t="s">
        <v>111</v>
      </c>
      <c r="M49" s="9" t="s">
        <v>29</v>
      </c>
      <c r="N49" s="10">
        <v>2</v>
      </c>
      <c r="O49" s="20">
        <v>7791</v>
      </c>
      <c r="P49" s="21">
        <f t="shared" si="3"/>
        <v>16361.1</v>
      </c>
      <c r="Q49" s="26"/>
      <c r="R49" t="s">
        <v>112</v>
      </c>
    </row>
    <row r="50" spans="1:18" ht="25.5">
      <c r="A50" t="s">
        <v>15</v>
      </c>
      <c r="B50">
        <v>0</v>
      </c>
      <c r="C50">
        <v>1</v>
      </c>
      <c r="D50">
        <v>4</v>
      </c>
      <c r="E50">
        <v>0</v>
      </c>
      <c r="F50">
        <v>0</v>
      </c>
      <c r="G50">
        <v>4</v>
      </c>
      <c r="H50">
        <v>0</v>
      </c>
      <c r="I50">
        <v>0</v>
      </c>
      <c r="J50" s="6" t="s">
        <v>16</v>
      </c>
      <c r="K50" s="7" t="s">
        <v>113</v>
      </c>
      <c r="L50" s="8" t="s">
        <v>114</v>
      </c>
      <c r="M50" s="9" t="s">
        <v>29</v>
      </c>
      <c r="N50" s="10">
        <v>1</v>
      </c>
      <c r="O50" s="20">
        <v>10148</v>
      </c>
      <c r="P50" s="21">
        <f t="shared" si="3"/>
        <v>10655.4</v>
      </c>
      <c r="Q50" s="24"/>
      <c r="R50" t="s">
        <v>30</v>
      </c>
    </row>
    <row r="51" spans="1:18" ht="25.5">
      <c r="A51" t="s">
        <v>15</v>
      </c>
      <c r="B51">
        <v>0</v>
      </c>
      <c r="C51">
        <v>1</v>
      </c>
      <c r="D51">
        <v>4</v>
      </c>
      <c r="E51">
        <v>0</v>
      </c>
      <c r="F51">
        <v>0</v>
      </c>
      <c r="G51">
        <v>5</v>
      </c>
      <c r="H51">
        <v>0</v>
      </c>
      <c r="I51">
        <v>0</v>
      </c>
      <c r="J51" s="6" t="s">
        <v>16</v>
      </c>
      <c r="K51" s="7" t="s">
        <v>115</v>
      </c>
      <c r="L51" s="8" t="s">
        <v>116</v>
      </c>
      <c r="M51" s="9" t="s">
        <v>29</v>
      </c>
      <c r="N51" s="10">
        <v>1</v>
      </c>
      <c r="O51" s="20">
        <v>10361</v>
      </c>
      <c r="P51" s="21">
        <f t="shared" si="3"/>
        <v>10879.050000000001</v>
      </c>
      <c r="Q51" s="24"/>
      <c r="R51" t="s">
        <v>30</v>
      </c>
    </row>
    <row r="52" spans="1:18" ht="25.5">
      <c r="A52" t="s">
        <v>15</v>
      </c>
      <c r="B52">
        <v>0</v>
      </c>
      <c r="C52">
        <v>1</v>
      </c>
      <c r="D52">
        <v>4</v>
      </c>
      <c r="E52">
        <v>0</v>
      </c>
      <c r="F52">
        <v>0</v>
      </c>
      <c r="G52">
        <v>6</v>
      </c>
      <c r="H52">
        <v>0</v>
      </c>
      <c r="I52">
        <v>0</v>
      </c>
      <c r="J52" s="6" t="s">
        <v>16</v>
      </c>
      <c r="K52" s="7" t="s">
        <v>117</v>
      </c>
      <c r="L52" s="8" t="s">
        <v>118</v>
      </c>
      <c r="M52" s="9" t="s">
        <v>29</v>
      </c>
      <c r="N52" s="10">
        <v>1</v>
      </c>
      <c r="O52" s="20">
        <v>8533</v>
      </c>
      <c r="P52" s="21">
        <f t="shared" si="3"/>
        <v>8959.65</v>
      </c>
      <c r="Q52" s="24"/>
      <c r="R52" t="s">
        <v>30</v>
      </c>
    </row>
    <row r="53" spans="1:18" ht="25.5">
      <c r="A53" t="s">
        <v>15</v>
      </c>
      <c r="B53">
        <v>0</v>
      </c>
      <c r="C53">
        <v>1</v>
      </c>
      <c r="D53">
        <v>4</v>
      </c>
      <c r="E53">
        <v>0</v>
      </c>
      <c r="F53">
        <v>0</v>
      </c>
      <c r="G53">
        <v>7</v>
      </c>
      <c r="H53">
        <v>0</v>
      </c>
      <c r="I53">
        <v>0</v>
      </c>
      <c r="J53" s="6" t="s">
        <v>16</v>
      </c>
      <c r="K53" s="7" t="s">
        <v>119</v>
      </c>
      <c r="L53" s="8" t="s">
        <v>120</v>
      </c>
      <c r="M53" s="9" t="s">
        <v>29</v>
      </c>
      <c r="N53" s="10">
        <v>1</v>
      </c>
      <c r="O53" s="20">
        <v>16986</v>
      </c>
      <c r="P53" s="21">
        <f t="shared" si="3"/>
        <v>17835.3</v>
      </c>
      <c r="Q53" s="24"/>
      <c r="R53" t="s">
        <v>30</v>
      </c>
    </row>
    <row r="54" spans="1:18" ht="25.5">
      <c r="A54" t="s">
        <v>15</v>
      </c>
      <c r="B54">
        <v>0</v>
      </c>
      <c r="C54">
        <v>1</v>
      </c>
      <c r="D54">
        <v>4</v>
      </c>
      <c r="E54">
        <v>0</v>
      </c>
      <c r="F54">
        <v>0</v>
      </c>
      <c r="G54">
        <v>8</v>
      </c>
      <c r="H54">
        <v>0</v>
      </c>
      <c r="I54">
        <v>0</v>
      </c>
      <c r="J54" s="6" t="s">
        <v>16</v>
      </c>
      <c r="K54" s="7" t="s">
        <v>121</v>
      </c>
      <c r="L54" s="8" t="s">
        <v>122</v>
      </c>
      <c r="M54" s="9" t="s">
        <v>29</v>
      </c>
      <c r="N54" s="10">
        <v>1</v>
      </c>
      <c r="O54" s="20">
        <v>10838</v>
      </c>
      <c r="P54" s="21">
        <f t="shared" si="3"/>
        <v>11379.9</v>
      </c>
      <c r="Q54" s="24"/>
      <c r="R54" t="s">
        <v>30</v>
      </c>
    </row>
    <row r="55" spans="1:18" ht="25.5">
      <c r="A55" t="s">
        <v>15</v>
      </c>
      <c r="B55">
        <v>0</v>
      </c>
      <c r="C55">
        <v>1</v>
      </c>
      <c r="D55">
        <v>4</v>
      </c>
      <c r="E55">
        <v>0</v>
      </c>
      <c r="F55">
        <v>0</v>
      </c>
      <c r="G55">
        <v>9</v>
      </c>
      <c r="H55">
        <v>0</v>
      </c>
      <c r="I55">
        <v>0</v>
      </c>
      <c r="J55" s="6" t="s">
        <v>16</v>
      </c>
      <c r="K55" s="7" t="s">
        <v>123</v>
      </c>
      <c r="L55" s="8" t="s">
        <v>124</v>
      </c>
      <c r="M55" s="9" t="s">
        <v>29</v>
      </c>
      <c r="N55" s="10">
        <v>2</v>
      </c>
      <c r="O55" s="20">
        <v>6890</v>
      </c>
      <c r="P55" s="21">
        <f t="shared" si="3"/>
        <v>14469</v>
      </c>
      <c r="Q55" s="26"/>
      <c r="R55" t="s">
        <v>112</v>
      </c>
    </row>
    <row r="56" spans="1:18" ht="25.5">
      <c r="A56" t="s">
        <v>15</v>
      </c>
      <c r="B56">
        <v>0</v>
      </c>
      <c r="C56">
        <v>1</v>
      </c>
      <c r="D56">
        <v>4</v>
      </c>
      <c r="E56">
        <v>0</v>
      </c>
      <c r="F56">
        <v>0</v>
      </c>
      <c r="G56">
        <v>10</v>
      </c>
      <c r="H56">
        <v>0</v>
      </c>
      <c r="I56">
        <v>0</v>
      </c>
      <c r="J56" s="6" t="s">
        <v>16</v>
      </c>
      <c r="K56" s="7" t="s">
        <v>125</v>
      </c>
      <c r="L56" s="8" t="s">
        <v>126</v>
      </c>
      <c r="M56" s="9" t="s">
        <v>29</v>
      </c>
      <c r="N56" s="10">
        <v>2</v>
      </c>
      <c r="O56" s="20">
        <v>4467.6000000000004</v>
      </c>
      <c r="P56" s="21">
        <f t="shared" si="3"/>
        <v>9381.9600000000009</v>
      </c>
      <c r="Q56" s="26"/>
      <c r="R56" t="s">
        <v>127</v>
      </c>
    </row>
    <row r="57" spans="1:18" ht="38.25">
      <c r="A57" t="s">
        <v>15</v>
      </c>
      <c r="B57">
        <v>0</v>
      </c>
      <c r="C57">
        <v>1</v>
      </c>
      <c r="D57">
        <v>4</v>
      </c>
      <c r="E57">
        <v>0</v>
      </c>
      <c r="F57">
        <v>0</v>
      </c>
      <c r="G57">
        <v>11</v>
      </c>
      <c r="H57">
        <v>0</v>
      </c>
      <c r="I57">
        <v>0</v>
      </c>
      <c r="J57" s="6" t="s">
        <v>16</v>
      </c>
      <c r="K57" s="7" t="s">
        <v>128</v>
      </c>
      <c r="L57" s="8" t="s">
        <v>129</v>
      </c>
      <c r="M57" s="9" t="s">
        <v>29</v>
      </c>
      <c r="N57" s="10">
        <v>1</v>
      </c>
      <c r="O57" s="20">
        <v>7010</v>
      </c>
      <c r="P57" s="21">
        <f t="shared" si="3"/>
        <v>7360.5</v>
      </c>
      <c r="Q57" s="24"/>
      <c r="R57" t="s">
        <v>30</v>
      </c>
    </row>
    <row r="58" spans="1:18" ht="25.5">
      <c r="A58" t="s">
        <v>15</v>
      </c>
      <c r="B58">
        <v>0</v>
      </c>
      <c r="C58">
        <v>1</v>
      </c>
      <c r="D58">
        <v>4</v>
      </c>
      <c r="E58">
        <v>0</v>
      </c>
      <c r="F58">
        <v>0</v>
      </c>
      <c r="G58">
        <v>12</v>
      </c>
      <c r="H58">
        <v>0</v>
      </c>
      <c r="I58">
        <v>0</v>
      </c>
      <c r="J58" s="6" t="s">
        <v>16</v>
      </c>
      <c r="K58" s="7" t="s">
        <v>130</v>
      </c>
      <c r="L58" s="8" t="s">
        <v>131</v>
      </c>
      <c r="M58" s="9" t="s">
        <v>29</v>
      </c>
      <c r="N58" s="10">
        <v>1</v>
      </c>
      <c r="O58" s="20">
        <v>12375</v>
      </c>
      <c r="P58" s="21">
        <f t="shared" si="3"/>
        <v>12993.75</v>
      </c>
      <c r="Q58" s="24"/>
      <c r="R58" t="s">
        <v>30</v>
      </c>
    </row>
    <row r="59" spans="1:18" ht="63.75">
      <c r="A59" t="s">
        <v>15</v>
      </c>
      <c r="B59">
        <v>0</v>
      </c>
      <c r="C59">
        <v>1</v>
      </c>
      <c r="D59">
        <v>4</v>
      </c>
      <c r="E59">
        <v>0</v>
      </c>
      <c r="F59">
        <v>0</v>
      </c>
      <c r="G59">
        <v>13</v>
      </c>
      <c r="H59">
        <v>0</v>
      </c>
      <c r="I59">
        <v>0</v>
      </c>
      <c r="J59" s="6" t="s">
        <v>16</v>
      </c>
      <c r="K59" s="7" t="s">
        <v>132</v>
      </c>
      <c r="L59" s="8" t="s">
        <v>133</v>
      </c>
      <c r="M59" s="9" t="s">
        <v>29</v>
      </c>
      <c r="N59" s="10">
        <v>1</v>
      </c>
      <c r="O59" s="20">
        <f>35218+1500</f>
        <v>36718</v>
      </c>
      <c r="P59" s="21">
        <f t="shared" si="3"/>
        <v>38553.9</v>
      </c>
      <c r="Q59" s="24"/>
      <c r="R59" t="s">
        <v>30</v>
      </c>
    </row>
    <row r="60" spans="1:18" ht="38.25">
      <c r="A60" t="s">
        <v>15</v>
      </c>
      <c r="B60">
        <v>0</v>
      </c>
      <c r="C60">
        <v>1</v>
      </c>
      <c r="D60">
        <v>4</v>
      </c>
      <c r="E60">
        <v>0</v>
      </c>
      <c r="F60">
        <v>0</v>
      </c>
      <c r="G60">
        <v>14</v>
      </c>
      <c r="H60">
        <v>0</v>
      </c>
      <c r="I60">
        <v>0</v>
      </c>
      <c r="J60" s="6" t="s">
        <v>16</v>
      </c>
      <c r="K60" s="7" t="s">
        <v>134</v>
      </c>
      <c r="L60" s="8" t="s">
        <v>135</v>
      </c>
      <c r="M60" s="9" t="s">
        <v>29</v>
      </c>
      <c r="N60" s="10">
        <v>1</v>
      </c>
      <c r="O60" s="20">
        <v>17156</v>
      </c>
      <c r="P60" s="21">
        <f t="shared" si="3"/>
        <v>18013.8</v>
      </c>
      <c r="Q60" s="24"/>
      <c r="R60" t="s">
        <v>30</v>
      </c>
    </row>
    <row r="61" spans="1:18" ht="38.25">
      <c r="A61" t="s">
        <v>15</v>
      </c>
      <c r="B61">
        <v>0</v>
      </c>
      <c r="C61">
        <v>1</v>
      </c>
      <c r="D61">
        <v>4</v>
      </c>
      <c r="E61">
        <v>0</v>
      </c>
      <c r="F61">
        <v>0</v>
      </c>
      <c r="G61">
        <v>16</v>
      </c>
      <c r="H61">
        <v>0</v>
      </c>
      <c r="I61">
        <v>0</v>
      </c>
      <c r="J61" s="6" t="s">
        <v>16</v>
      </c>
      <c r="K61" s="7" t="s">
        <v>136</v>
      </c>
      <c r="L61" s="8" t="s">
        <v>137</v>
      </c>
      <c r="M61" s="9" t="s">
        <v>29</v>
      </c>
      <c r="N61" s="10">
        <v>1</v>
      </c>
      <c r="O61" s="20">
        <v>12800</v>
      </c>
      <c r="P61" s="21">
        <f t="shared" si="3"/>
        <v>13440</v>
      </c>
      <c r="Q61" s="24"/>
      <c r="R61" t="s">
        <v>30</v>
      </c>
    </row>
    <row r="62" spans="1:18" ht="25.5">
      <c r="A62" t="s">
        <v>15</v>
      </c>
      <c r="B62">
        <v>0</v>
      </c>
      <c r="C62">
        <v>1</v>
      </c>
      <c r="D62">
        <v>4</v>
      </c>
      <c r="E62">
        <v>0</v>
      </c>
      <c r="F62">
        <v>0</v>
      </c>
      <c r="G62">
        <v>17</v>
      </c>
      <c r="H62">
        <v>0</v>
      </c>
      <c r="I62">
        <v>0</v>
      </c>
      <c r="J62" s="6" t="s">
        <v>16</v>
      </c>
      <c r="K62" s="7" t="s">
        <v>138</v>
      </c>
      <c r="L62" s="8" t="s">
        <v>139</v>
      </c>
      <c r="M62" s="9" t="s">
        <v>29</v>
      </c>
      <c r="N62" s="10">
        <v>1</v>
      </c>
      <c r="O62" s="20">
        <v>20800</v>
      </c>
      <c r="P62" s="21">
        <f t="shared" si="3"/>
        <v>21840</v>
      </c>
      <c r="Q62" s="24"/>
      <c r="R62" t="s">
        <v>30</v>
      </c>
    </row>
    <row r="63" spans="1:18" ht="25.5">
      <c r="A63" t="s">
        <v>15</v>
      </c>
      <c r="B63">
        <v>0</v>
      </c>
      <c r="C63">
        <v>1</v>
      </c>
      <c r="D63">
        <v>4</v>
      </c>
      <c r="E63">
        <v>0</v>
      </c>
      <c r="F63">
        <v>0</v>
      </c>
      <c r="G63">
        <v>18</v>
      </c>
      <c r="H63">
        <v>0</v>
      </c>
      <c r="I63">
        <v>0</v>
      </c>
      <c r="J63" s="6" t="s">
        <v>16</v>
      </c>
      <c r="K63" s="7" t="s">
        <v>140</v>
      </c>
      <c r="L63" s="8" t="s">
        <v>141</v>
      </c>
      <c r="M63" s="9" t="s">
        <v>29</v>
      </c>
      <c r="N63" s="10">
        <v>1</v>
      </c>
      <c r="O63" s="20">
        <v>27584</v>
      </c>
      <c r="P63" s="21">
        <f t="shared" si="3"/>
        <v>28963.200000000001</v>
      </c>
      <c r="Q63" s="24"/>
      <c r="R63" t="s">
        <v>30</v>
      </c>
    </row>
    <row r="64" spans="1:18" ht="25.5">
      <c r="A64" t="s">
        <v>15</v>
      </c>
      <c r="B64">
        <v>0</v>
      </c>
      <c r="C64">
        <v>1</v>
      </c>
      <c r="D64">
        <v>4</v>
      </c>
      <c r="E64">
        <v>0</v>
      </c>
      <c r="F64">
        <v>0</v>
      </c>
      <c r="G64">
        <v>19</v>
      </c>
      <c r="H64">
        <v>0</v>
      </c>
      <c r="I64">
        <v>0</v>
      </c>
      <c r="J64" s="6" t="s">
        <v>16</v>
      </c>
      <c r="K64" s="7" t="s">
        <v>142</v>
      </c>
      <c r="L64" s="8" t="s">
        <v>143</v>
      </c>
      <c r="M64" s="9" t="s">
        <v>29</v>
      </c>
      <c r="N64" s="10">
        <v>2</v>
      </c>
      <c r="O64" s="20">
        <v>23572</v>
      </c>
      <c r="P64" s="21">
        <f t="shared" si="3"/>
        <v>49501.200000000004</v>
      </c>
      <c r="Q64" s="26"/>
      <c r="R64" t="s">
        <v>112</v>
      </c>
    </row>
    <row r="65" spans="1:18">
      <c r="A65" t="s">
        <v>15</v>
      </c>
      <c r="B65">
        <v>0</v>
      </c>
      <c r="C65">
        <v>1</v>
      </c>
      <c r="D65">
        <v>4</v>
      </c>
      <c r="E65">
        <v>0</v>
      </c>
      <c r="F65">
        <v>0</v>
      </c>
      <c r="G65">
        <v>21</v>
      </c>
      <c r="H65">
        <v>0</v>
      </c>
      <c r="I65">
        <v>0</v>
      </c>
      <c r="J65" s="6" t="s">
        <v>16</v>
      </c>
      <c r="K65" s="7" t="s">
        <v>144</v>
      </c>
      <c r="L65" s="8" t="s">
        <v>145</v>
      </c>
      <c r="M65" s="9" t="s">
        <v>29</v>
      </c>
      <c r="N65" s="10">
        <v>1</v>
      </c>
      <c r="O65" s="20">
        <f>18422*0.6</f>
        <v>11053.199999999999</v>
      </c>
      <c r="P65" s="21">
        <f t="shared" si="3"/>
        <v>11605.859999999999</v>
      </c>
      <c r="Q65" s="26"/>
      <c r="R65" t="s">
        <v>146</v>
      </c>
    </row>
    <row r="66" spans="1:18">
      <c r="A66">
        <v>-1</v>
      </c>
      <c r="C66">
        <v>0</v>
      </c>
      <c r="D66">
        <v>0</v>
      </c>
      <c r="E66">
        <v>0</v>
      </c>
      <c r="F66">
        <v>0</v>
      </c>
      <c r="G66">
        <v>0</v>
      </c>
      <c r="J66" s="27"/>
      <c r="K66" s="27"/>
      <c r="L66" s="27"/>
      <c r="M66" s="27"/>
      <c r="N66" s="27"/>
      <c r="O66" s="27"/>
      <c r="P66" s="27"/>
      <c r="Q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28" t="s">
        <v>147</v>
      </c>
      <c r="L67" s="36"/>
      <c r="M67" s="36"/>
      <c r="N67" s="36"/>
      <c r="O67" s="36"/>
      <c r="P67" s="37"/>
      <c r="Q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29" t="s">
        <v>148</v>
      </c>
      <c r="L69" s="1"/>
      <c r="M69" s="1"/>
      <c r="N69" s="1"/>
      <c r="O69" s="1"/>
      <c r="P69" s="30"/>
      <c r="Q69" s="1"/>
    </row>
    <row r="70" spans="1:18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41"/>
      <c r="L70" s="42"/>
      <c r="M70" s="42"/>
      <c r="N70" s="42"/>
      <c r="O70" s="42"/>
      <c r="P70" s="43"/>
      <c r="Q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41"/>
      <c r="L71" s="42"/>
      <c r="M71" s="42"/>
      <c r="N71" s="42"/>
      <c r="O71" s="42"/>
      <c r="P71" s="43"/>
      <c r="Q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44"/>
      <c r="L72" s="45"/>
      <c r="M72" s="45"/>
      <c r="N72" s="45"/>
      <c r="O72" s="45"/>
      <c r="P72" s="46"/>
      <c r="Q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31"/>
      <c r="L73" s="31"/>
      <c r="M73" s="31"/>
      <c r="N73" s="31"/>
      <c r="O73" s="31"/>
      <c r="P73" s="31"/>
      <c r="Q73" s="1"/>
    </row>
    <row r="74" spans="1:18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38" t="s">
        <v>149</v>
      </c>
      <c r="L74" s="39"/>
      <c r="M74" s="39"/>
      <c r="N74" s="39"/>
      <c r="O74" s="39"/>
      <c r="P74" s="40"/>
      <c r="Q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32" t="s">
        <v>150</v>
      </c>
      <c r="L77" s="1"/>
      <c r="M77" s="1"/>
      <c r="N77" s="1"/>
      <c r="O77" s="1"/>
      <c r="P77" s="1"/>
      <c r="Q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33" t="s">
        <v>151</v>
      </c>
      <c r="L78" s="1"/>
      <c r="M78" s="1"/>
      <c r="N78" s="1"/>
      <c r="O78" s="1"/>
      <c r="P78" s="1"/>
      <c r="Q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47">
        <v>45153</v>
      </c>
      <c r="L80" s="47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34" t="s">
        <v>152</v>
      </c>
      <c r="L81" s="1"/>
      <c r="M81" s="1"/>
      <c r="N81" s="1"/>
      <c r="O81" s="1"/>
      <c r="P81" s="1"/>
      <c r="Q81" s="1"/>
    </row>
  </sheetData>
  <mergeCells count="3">
    <mergeCell ref="K74:P74"/>
    <mergeCell ref="K70:P72"/>
    <mergeCell ref="K80:L80"/>
  </mergeCells>
  <conditionalFormatting sqref="M6:N6">
    <cfRule type="expression" dxfId="50" priority="95" stopIfTrue="1">
      <formula>$J6=#REF!</formula>
    </cfRule>
    <cfRule type="expression" dxfId="49" priority="96" stopIfTrue="1">
      <formula>UPPER(LEFT($J6,5))="NÍVEL"</formula>
    </cfRule>
    <cfRule type="expression" dxfId="48" priority="97" stopIfTrue="1">
      <formula>$J6=$C$2</formula>
    </cfRule>
  </conditionalFormatting>
  <conditionalFormatting sqref="J22">
    <cfRule type="expression" dxfId="47" priority="36" stopIfTrue="1">
      <formula>TipoOrçamento="Licitado"</formula>
    </cfRule>
  </conditionalFormatting>
  <conditionalFormatting sqref="L22">
    <cfRule type="expression" dxfId="46" priority="48" stopIfTrue="1">
      <formula>$J22=#REF!</formula>
    </cfRule>
    <cfRule type="expression" dxfId="45" priority="49" stopIfTrue="1">
      <formula>$J22&lt;&gt;"Serviço"</formula>
    </cfRule>
    <cfRule type="expression" dxfId="44" priority="50" stopIfTrue="1">
      <formula>CELL("proteger",L22)</formula>
    </cfRule>
  </conditionalFormatting>
  <conditionalFormatting sqref="M22">
    <cfRule type="expression" dxfId="43" priority="45" stopIfTrue="1">
      <formula>$J22=#REF!</formula>
    </cfRule>
    <cfRule type="expression" dxfId="42" priority="46" stopIfTrue="1">
      <formula>AND($J22&lt;&gt;"Serviço")</formula>
    </cfRule>
    <cfRule type="expression" dxfId="41" priority="47" stopIfTrue="1">
      <formula>CELL("proteger",M22)</formula>
    </cfRule>
  </conditionalFormatting>
  <conditionalFormatting sqref="N22">
    <cfRule type="expression" dxfId="40" priority="40" stopIfTrue="1">
      <formula>$J22=#REF!</formula>
    </cfRule>
    <cfRule type="expression" dxfId="39" priority="41" stopIfTrue="1">
      <formula>AND($J22&lt;&gt;"Serviço")</formula>
    </cfRule>
    <cfRule type="expression" dxfId="38" priority="42" stopIfTrue="1">
      <formula>CELL("proteger",N22)</formula>
    </cfRule>
  </conditionalFormatting>
  <conditionalFormatting sqref="O22">
    <cfRule type="expression" dxfId="37" priority="43" stopIfTrue="1">
      <formula>$J22=#REF!</formula>
    </cfRule>
    <cfRule type="expression" dxfId="36" priority="44" stopIfTrue="1">
      <formula>$J22&lt;&gt;"Serviço"</formula>
    </cfRule>
  </conditionalFormatting>
  <conditionalFormatting sqref="J26">
    <cfRule type="expression" dxfId="35" priority="21" stopIfTrue="1">
      <formula>TipoOrçamento="Licitado"</formula>
    </cfRule>
  </conditionalFormatting>
  <conditionalFormatting sqref="L26">
    <cfRule type="expression" dxfId="34" priority="33" stopIfTrue="1">
      <formula>$J26=#REF!</formula>
    </cfRule>
    <cfRule type="expression" dxfId="33" priority="34" stopIfTrue="1">
      <formula>$J26&lt;&gt;"Serviço"</formula>
    </cfRule>
    <cfRule type="expression" dxfId="32" priority="35" stopIfTrue="1">
      <formula>CELL("proteger",L26)</formula>
    </cfRule>
  </conditionalFormatting>
  <conditionalFormatting sqref="M26">
    <cfRule type="expression" dxfId="31" priority="30" stopIfTrue="1">
      <formula>$J26=#REF!</formula>
    </cfRule>
    <cfRule type="expression" dxfId="30" priority="31" stopIfTrue="1">
      <formula>AND($J26&lt;&gt;"Serviço")</formula>
    </cfRule>
    <cfRule type="expression" dxfId="29" priority="32" stopIfTrue="1">
      <formula>CELL("proteger",M26)</formula>
    </cfRule>
  </conditionalFormatting>
  <conditionalFormatting sqref="N26">
    <cfRule type="expression" dxfId="28" priority="25" stopIfTrue="1">
      <formula>$J26=#REF!</formula>
    </cfRule>
    <cfRule type="expression" dxfId="27" priority="26" stopIfTrue="1">
      <formula>AND($J26&lt;&gt;"Serviço")</formula>
    </cfRule>
    <cfRule type="expression" dxfId="26" priority="27" stopIfTrue="1">
      <formula>CELL("proteger",N26)</formula>
    </cfRule>
  </conditionalFormatting>
  <conditionalFormatting sqref="O26">
    <cfRule type="expression" dxfId="25" priority="28" stopIfTrue="1">
      <formula>$J26=#REF!</formula>
    </cfRule>
    <cfRule type="expression" dxfId="24" priority="29" stopIfTrue="1">
      <formula>$J26&lt;&gt;"Serviço"</formula>
    </cfRule>
  </conditionalFormatting>
  <conditionalFormatting sqref="J30">
    <cfRule type="expression" dxfId="23" priority="51" stopIfTrue="1">
      <formula>TipoOrçamento="Licitado"</formula>
    </cfRule>
  </conditionalFormatting>
  <conditionalFormatting sqref="L30">
    <cfRule type="expression" dxfId="22" priority="61" stopIfTrue="1">
      <formula>$J30=#REF!</formula>
    </cfRule>
    <cfRule type="expression" dxfId="21" priority="62" stopIfTrue="1">
      <formula>$J30&lt;&gt;"Serviço"</formula>
    </cfRule>
    <cfRule type="expression" dxfId="20" priority="63" stopIfTrue="1">
      <formula>CELL("proteger",L30)</formula>
    </cfRule>
  </conditionalFormatting>
  <conditionalFormatting sqref="M30">
    <cfRule type="expression" dxfId="19" priority="58" stopIfTrue="1">
      <formula>$J30=#REF!</formula>
    </cfRule>
    <cfRule type="expression" dxfId="18" priority="59" stopIfTrue="1">
      <formula>AND($J30&lt;&gt;"Serviço")</formula>
    </cfRule>
    <cfRule type="expression" dxfId="17" priority="60" stopIfTrue="1">
      <formula>CELL("proteger",M30)</formula>
    </cfRule>
  </conditionalFormatting>
  <conditionalFormatting sqref="N30">
    <cfRule type="expression" dxfId="16" priority="55" stopIfTrue="1">
      <formula>$J30=#REF!</formula>
    </cfRule>
    <cfRule type="expression" dxfId="15" priority="56" stopIfTrue="1">
      <formula>AND($J30&lt;&gt;"Serviço")</formula>
    </cfRule>
    <cfRule type="expression" dxfId="14" priority="57" stopIfTrue="1">
      <formula>CELL("proteger",N30)</formula>
    </cfRule>
  </conditionalFormatting>
  <conditionalFormatting sqref="M31">
    <cfRule type="expression" dxfId="13" priority="12" stopIfTrue="1">
      <formula>$J31=#REF!</formula>
    </cfRule>
    <cfRule type="expression" dxfId="12" priority="13" stopIfTrue="1">
      <formula>AND($J31&lt;&gt;"Serviço")</formula>
    </cfRule>
    <cfRule type="expression" dxfId="11" priority="14" stopIfTrue="1">
      <formula>CELL("proteger",M31)</formula>
    </cfRule>
  </conditionalFormatting>
  <conditionalFormatting sqref="N31">
    <cfRule type="expression" dxfId="10" priority="9" stopIfTrue="1">
      <formula>$J31=#REF!</formula>
    </cfRule>
    <cfRule type="expression" dxfId="9" priority="10" stopIfTrue="1">
      <formula>AND($J31&lt;&gt;"Serviço")</formula>
    </cfRule>
    <cfRule type="expression" dxfId="8" priority="11" stopIfTrue="1">
      <formula>CELL("proteger",N31)</formula>
    </cfRule>
  </conditionalFormatting>
  <conditionalFormatting sqref="K67:P67">
    <cfRule type="expression" dxfId="7" priority="148" stopIfTrue="1">
      <formula>OR(Tipo.Orçamento="LICITADO",Tipo.Orçamento="REPROGRAMADOAC")</formula>
    </cfRule>
    <cfRule type="expression" dxfId="6" priority="149" stopIfTrue="1">
      <formula>#REF!=""</formula>
    </cfRule>
  </conditionalFormatting>
  <conditionalFormatting sqref="P21:P31">
    <cfRule type="expression" dxfId="5" priority="8" stopIfTrue="1">
      <formula>$J21&lt;&gt;"Serviço"</formula>
    </cfRule>
    <cfRule type="expression" dxfId="4" priority="7" stopIfTrue="1">
      <formula>$J21=#REF!</formula>
    </cfRule>
  </conditionalFormatting>
  <conditionalFormatting sqref="P33:P45">
    <cfRule type="expression" dxfId="3" priority="6" stopIfTrue="1">
      <formula>$J33&lt;&gt;"Serviço"</formula>
    </cfRule>
    <cfRule type="expression" dxfId="2" priority="5" stopIfTrue="1">
      <formula>$J33=#REF!</formula>
    </cfRule>
  </conditionalFormatting>
  <conditionalFormatting sqref="P47:P65">
    <cfRule type="expression" dxfId="1" priority="2" stopIfTrue="1">
      <formula>$J47&lt;&gt;"Serviço"</formula>
    </cfRule>
    <cfRule type="expression" dxfId="0" priority="1" stopIfTrue="1">
      <formula>$J47=#REF!</formula>
    </cfRule>
  </conditionalFormatting>
  <pageMargins left="0.511811024" right="0.511811024" top="0.78740157499999996" bottom="0.78740157499999996" header="0.31496062000000002" footer="0.3149606200000000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Marcenaria</vt:lpstr>
      <vt:lpstr>Marcenaria!Area_de_impressao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Daniel Lorenzett</cp:lastModifiedBy>
  <cp:lastPrinted>2023-08-29T14:09:01Z</cp:lastPrinted>
  <dcterms:created xsi:type="dcterms:W3CDTF">2023-07-12T16:58:00Z</dcterms:created>
  <dcterms:modified xsi:type="dcterms:W3CDTF">2023-08-31T11:48:59Z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40785F16D5C44114A52B8AAD18377082</vt:lpwstr>
  </property>
  <property fmtid="{D5CDD505-2E9C-101B-9397-08002B2CF9AE}" pid="3" name="KSOProductBuildVer">
    <vt:lpwstr>1046-11.2.0.11513</vt:lpwstr>
  </property>
</Properties>
</file>